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xelh\Dropbox\Dropbox\Finanzabschluss DRTV\Abschluss 2021\"/>
    </mc:Choice>
  </mc:AlternateContent>
  <xr:revisionPtr revIDLastSave="0" documentId="13_ncr:1_{A6D424E1-E56A-46B7-81C0-8E42B1D8F7A4}" xr6:coauthVersionLast="47" xr6:coauthVersionMax="47" xr10:uidLastSave="{00000000-0000-0000-0000-000000000000}"/>
  <bookViews>
    <workbookView xWindow="-108" yWindow="-108" windowWidth="23256" windowHeight="12576" tabRatio="798" activeTab="2" xr2:uid="{00000000-000D-0000-FFFF-FFFF00000000}"/>
  </bookViews>
  <sheets>
    <sheet name="Erg. DRTV Gesamt" sheetId="1" r:id="rId1"/>
    <sheet name="Verm. DRTV-Gesamt" sheetId="13" r:id="rId2"/>
    <sheet name="Erg. DRTV " sheetId="9" r:id="rId3"/>
    <sheet name="Verm. DRTV" sheetId="12" r:id="rId4"/>
    <sheet name="Erg. RKS" sheetId="5" r:id="rId5"/>
    <sheet name="Verm. RKS" sheetId="11" r:id="rId6"/>
    <sheet name="Erg. TZ (korr.)" sheetId="14" r:id="rId7"/>
    <sheet name="Erg. TZ" sheetId="8" r:id="rId8"/>
    <sheet name="Verm. TZ" sheetId="10" r:id="rId9"/>
  </sheets>
  <definedNames>
    <definedName name="drtv" localSheetId="4">'Erg. RKS'!$A$1:$C$69</definedName>
    <definedName name="_xlnm.Print_Area" localSheetId="2">'Erg. DRTV '!$A$1:$I$83</definedName>
    <definedName name="fsbwrt" localSheetId="7">'Erg. TZ'!$A$1:$I$89</definedName>
    <definedName name="fsbwrt" localSheetId="6">'Erg. TZ (korr.)'!$A$1:$J$89</definedName>
    <definedName name="linsa" localSheetId="7">'Erg. TZ'!$A$1:$H$89</definedName>
    <definedName name="linsa" localSheetId="6">'Erg. TZ (korr.)'!$A$1:$I$89</definedName>
    <definedName name="Print_Area" localSheetId="2">'Erg. DRTV '!$A$1:$H$83</definedName>
    <definedName name="Print_Area" localSheetId="0">'Erg. DRTV Gesamt'!$A$1:$I$90</definedName>
    <definedName name="Print_Area" localSheetId="4">'Erg. RKS'!$A$1:$G$74</definedName>
    <definedName name="Print_Area" localSheetId="7">'Erg. TZ'!$A$1:$H$102</definedName>
    <definedName name="Print_Area" localSheetId="6">'Erg. TZ (korr.)'!$A$1:$I$90</definedName>
    <definedName name="sdfbwt" localSheetId="6">'Erg. TZ (korr.)'!$A$1:$I$102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6" i="9" l="1"/>
  <c r="I67" i="9"/>
  <c r="I69" i="9" s="1"/>
  <c r="I57" i="9"/>
  <c r="I56" i="9"/>
  <c r="I54" i="9"/>
  <c r="I51" i="9"/>
  <c r="I43" i="9"/>
  <c r="I39" i="9"/>
  <c r="I45" i="9" s="1"/>
  <c r="I32" i="9"/>
  <c r="I34" i="9" s="1"/>
  <c r="I25" i="9"/>
  <c r="I11" i="9"/>
  <c r="I8" i="9"/>
  <c r="I12" i="9"/>
  <c r="I6" i="9"/>
  <c r="H81" i="14"/>
  <c r="H79" i="14"/>
  <c r="H74" i="14"/>
  <c r="H72" i="14"/>
  <c r="H66" i="14"/>
  <c r="H62" i="14"/>
  <c r="H45" i="14"/>
  <c r="H48" i="14" s="1"/>
  <c r="H38" i="14"/>
  <c r="H40" i="14" s="1"/>
  <c r="H34" i="14"/>
  <c r="H27" i="14"/>
  <c r="H29" i="14" s="1"/>
  <c r="H20" i="14"/>
  <c r="H54" i="9"/>
  <c r="H8" i="9"/>
  <c r="I63" i="5"/>
  <c r="I61" i="5"/>
  <c r="I54" i="5"/>
  <c r="I56" i="5" s="1"/>
  <c r="I38" i="5"/>
  <c r="I34" i="5"/>
  <c r="I40" i="5" s="1"/>
  <c r="I27" i="5"/>
  <c r="I29" i="5" s="1"/>
  <c r="I20" i="5"/>
  <c r="I22" i="5" s="1"/>
  <c r="I9" i="5"/>
  <c r="E28" i="13"/>
  <c r="I16" i="12"/>
  <c r="I59" i="9" l="1"/>
  <c r="I27" i="9"/>
  <c r="I77" i="9" s="1"/>
  <c r="H64" i="14"/>
  <c r="I64" i="5"/>
  <c r="B83" i="14"/>
  <c r="G81" i="14"/>
  <c r="F81" i="14"/>
  <c r="E81" i="14"/>
  <c r="D81" i="14"/>
  <c r="C81" i="14"/>
  <c r="B81" i="14"/>
  <c r="G79" i="14"/>
  <c r="F79" i="14"/>
  <c r="E79" i="14"/>
  <c r="D79" i="14"/>
  <c r="C79" i="14"/>
  <c r="B79" i="14"/>
  <c r="F74" i="14"/>
  <c r="C74" i="14"/>
  <c r="B74" i="14"/>
  <c r="G72" i="14"/>
  <c r="G74" i="14" s="1"/>
  <c r="E72" i="14"/>
  <c r="E74" i="14" s="1"/>
  <c r="D72" i="14"/>
  <c r="D74" i="14" s="1"/>
  <c r="I66" i="14"/>
  <c r="G66" i="14"/>
  <c r="F66" i="14"/>
  <c r="E66" i="14"/>
  <c r="D66" i="14"/>
  <c r="C66" i="14"/>
  <c r="B66" i="14"/>
  <c r="G62" i="14"/>
  <c r="F62" i="14"/>
  <c r="E62" i="14"/>
  <c r="D62" i="14"/>
  <c r="C62" i="14"/>
  <c r="B62" i="14"/>
  <c r="B64" i="14" s="1"/>
  <c r="B48" i="14"/>
  <c r="G45" i="14"/>
  <c r="G48" i="14" s="1"/>
  <c r="F45" i="14"/>
  <c r="F48" i="14" s="1"/>
  <c r="E45" i="14"/>
  <c r="E48" i="14" s="1"/>
  <c r="D45" i="14"/>
  <c r="D48" i="14" s="1"/>
  <c r="C45" i="14"/>
  <c r="C48" i="14" s="1"/>
  <c r="C64" i="14" s="1"/>
  <c r="G38" i="14"/>
  <c r="F38" i="14"/>
  <c r="E38" i="14"/>
  <c r="D38" i="14"/>
  <c r="C38" i="14"/>
  <c r="B38" i="14"/>
  <c r="G34" i="14"/>
  <c r="G40" i="14" s="1"/>
  <c r="F34" i="14"/>
  <c r="F40" i="14" s="1"/>
  <c r="E34" i="14"/>
  <c r="D34" i="14"/>
  <c r="C34" i="14"/>
  <c r="C40" i="14" s="1"/>
  <c r="B34" i="14"/>
  <c r="B40" i="14" s="1"/>
  <c r="G27" i="14"/>
  <c r="G29" i="14" s="1"/>
  <c r="F27" i="14"/>
  <c r="F29" i="14" s="1"/>
  <c r="E27" i="14"/>
  <c r="E29" i="14" s="1"/>
  <c r="D27" i="14"/>
  <c r="D29" i="14" s="1"/>
  <c r="C27" i="14"/>
  <c r="C29" i="14" s="1"/>
  <c r="B27" i="14"/>
  <c r="B29" i="14" s="1"/>
  <c r="G20" i="14"/>
  <c r="F20" i="14"/>
  <c r="E20" i="14"/>
  <c r="D20" i="14"/>
  <c r="C20" i="14"/>
  <c r="B20" i="14"/>
  <c r="B10" i="14"/>
  <c r="B22" i="14" s="1"/>
  <c r="G7" i="14"/>
  <c r="F7" i="14"/>
  <c r="F10" i="14" s="1"/>
  <c r="F22" i="14" s="1"/>
  <c r="E7" i="14"/>
  <c r="E10" i="14" s="1"/>
  <c r="E22" i="14" s="1"/>
  <c r="D7" i="14"/>
  <c r="D10" i="14" s="1"/>
  <c r="D22" i="14" s="1"/>
  <c r="C7" i="14"/>
  <c r="C10" i="14" s="1"/>
  <c r="C22" i="14" s="1"/>
  <c r="I18" i="12"/>
  <c r="F54" i="9"/>
  <c r="F45" i="8"/>
  <c r="E45" i="8"/>
  <c r="G54" i="9"/>
  <c r="G8" i="9"/>
  <c r="F8" i="9"/>
  <c r="F7" i="8"/>
  <c r="E7" i="8"/>
  <c r="G18" i="10"/>
  <c r="F33" i="13"/>
  <c r="E33" i="13"/>
  <c r="D33" i="13"/>
  <c r="F22" i="13"/>
  <c r="E22" i="13"/>
  <c r="E19" i="13"/>
  <c r="F19" i="13"/>
  <c r="E20" i="13"/>
  <c r="F20" i="13"/>
  <c r="E21" i="13"/>
  <c r="F21" i="13"/>
  <c r="D21" i="13"/>
  <c r="E18" i="13"/>
  <c r="G10" i="12"/>
  <c r="G11" i="12"/>
  <c r="G12" i="12"/>
  <c r="G13" i="12"/>
  <c r="G14" i="12"/>
  <c r="G15" i="12"/>
  <c r="G17" i="12"/>
  <c r="G9" i="12"/>
  <c r="I9" i="12"/>
  <c r="I10" i="12"/>
  <c r="G8" i="12"/>
  <c r="D7" i="13"/>
  <c r="G64" i="1"/>
  <c r="G60" i="1"/>
  <c r="G59" i="1"/>
  <c r="I59" i="1" s="1"/>
  <c r="G58" i="1"/>
  <c r="G57" i="1"/>
  <c r="G51" i="1"/>
  <c r="G44" i="1"/>
  <c r="G33" i="1"/>
  <c r="G24" i="1"/>
  <c r="G20" i="1"/>
  <c r="G19" i="1"/>
  <c r="G18" i="1"/>
  <c r="G10" i="1"/>
  <c r="G8" i="1"/>
  <c r="G7" i="1"/>
  <c r="G5" i="1"/>
  <c r="E65" i="1"/>
  <c r="E64" i="1"/>
  <c r="E44" i="1"/>
  <c r="E33" i="1"/>
  <c r="E18" i="1"/>
  <c r="E10" i="1"/>
  <c r="E7" i="1"/>
  <c r="E5" i="1"/>
  <c r="C73" i="1"/>
  <c r="C74" i="1"/>
  <c r="C75" i="1"/>
  <c r="C72" i="1"/>
  <c r="C64" i="1"/>
  <c r="C51" i="1"/>
  <c r="C44" i="1"/>
  <c r="C33" i="1"/>
  <c r="C17" i="1"/>
  <c r="C18" i="1"/>
  <c r="C19" i="1"/>
  <c r="C20" i="1"/>
  <c r="C22" i="1"/>
  <c r="C23" i="1"/>
  <c r="C24" i="1"/>
  <c r="C16" i="1"/>
  <c r="C6" i="1"/>
  <c r="C7" i="1"/>
  <c r="C9" i="1"/>
  <c r="C5" i="1"/>
  <c r="I11" i="12"/>
  <c r="I12" i="12"/>
  <c r="I13" i="12"/>
  <c r="I14" i="12"/>
  <c r="I15" i="12"/>
  <c r="G16" i="12"/>
  <c r="H11" i="12"/>
  <c r="H12" i="12"/>
  <c r="H13" i="12"/>
  <c r="H14" i="12"/>
  <c r="H15" i="12"/>
  <c r="H17" i="12"/>
  <c r="H19" i="12"/>
  <c r="H14" i="10"/>
  <c r="G14" i="10" s="1"/>
  <c r="E100" i="8"/>
  <c r="E99" i="8"/>
  <c r="E101" i="8" s="1"/>
  <c r="E97" i="8"/>
  <c r="B92" i="8"/>
  <c r="B91" i="8"/>
  <c r="F79" i="8"/>
  <c r="G20" i="8"/>
  <c r="G27" i="8"/>
  <c r="G29" i="8" s="1"/>
  <c r="G34" i="8"/>
  <c r="G38" i="8"/>
  <c r="G66" i="8"/>
  <c r="G62" i="8"/>
  <c r="G72" i="8"/>
  <c r="G74" i="8" s="1"/>
  <c r="G79" i="8"/>
  <c r="G81" i="8"/>
  <c r="H63" i="5"/>
  <c r="H61" i="5"/>
  <c r="H54" i="5"/>
  <c r="H56" i="5" s="1"/>
  <c r="H38" i="5"/>
  <c r="H34" i="5"/>
  <c r="H27" i="5"/>
  <c r="H29" i="5" s="1"/>
  <c r="H20" i="5"/>
  <c r="H9" i="5"/>
  <c r="G51" i="9"/>
  <c r="C51" i="9"/>
  <c r="D51" i="9"/>
  <c r="E51" i="9"/>
  <c r="F51" i="9"/>
  <c r="H18" i="10"/>
  <c r="I8" i="12"/>
  <c r="G10" i="14" l="1"/>
  <c r="G22" i="14" s="1"/>
  <c r="H7" i="14"/>
  <c r="H10" i="14" s="1"/>
  <c r="H22" i="14" s="1"/>
  <c r="H82" i="14"/>
  <c r="G64" i="14"/>
  <c r="G82" i="14" s="1"/>
  <c r="D40" i="14"/>
  <c r="D64" i="14"/>
  <c r="E40" i="14"/>
  <c r="E82" i="14" s="1"/>
  <c r="D82" i="14"/>
  <c r="D86" i="14" s="1"/>
  <c r="E64" i="14"/>
  <c r="F64" i="14"/>
  <c r="F82" i="14" s="1"/>
  <c r="F86" i="14" s="1"/>
  <c r="B82" i="14"/>
  <c r="B86" i="14" s="1"/>
  <c r="B87" i="14" s="1"/>
  <c r="D85" i="14" s="1"/>
  <c r="C82" i="14"/>
  <c r="H20" i="12"/>
  <c r="H21" i="13"/>
  <c r="G21" i="13" s="1"/>
  <c r="B93" i="8"/>
  <c r="G40" i="8"/>
  <c r="H22" i="5"/>
  <c r="H40" i="5"/>
  <c r="E26" i="13"/>
  <c r="F26" i="13"/>
  <c r="E27" i="13"/>
  <c r="F27" i="13"/>
  <c r="F28" i="13"/>
  <c r="E24" i="13"/>
  <c r="F24" i="13"/>
  <c r="E23" i="13"/>
  <c r="F23" i="13"/>
  <c r="F18" i="13"/>
  <c r="D15" i="13"/>
  <c r="E15" i="13"/>
  <c r="F15" i="13"/>
  <c r="D16" i="13"/>
  <c r="E16" i="13"/>
  <c r="F16" i="13"/>
  <c r="E14" i="13"/>
  <c r="F14" i="13"/>
  <c r="F11" i="13"/>
  <c r="F12" i="13"/>
  <c r="E12" i="13"/>
  <c r="E11" i="13"/>
  <c r="F8" i="13"/>
  <c r="F9" i="13"/>
  <c r="F7" i="13"/>
  <c r="E8" i="13"/>
  <c r="E9" i="13"/>
  <c r="E7" i="13"/>
  <c r="D87" i="14" l="1"/>
  <c r="F85" i="14" s="1"/>
  <c r="F87" i="14"/>
  <c r="H64" i="5"/>
  <c r="D28" i="13"/>
  <c r="D27" i="13"/>
  <c r="H27" i="13" s="1"/>
  <c r="G27" i="13" s="1"/>
  <c r="D26" i="13"/>
  <c r="H26" i="13" s="1"/>
  <c r="G26" i="13" s="1"/>
  <c r="D24" i="13"/>
  <c r="D23" i="13"/>
  <c r="D22" i="13"/>
  <c r="D20" i="13"/>
  <c r="H20" i="13" s="1"/>
  <c r="G20" i="13" s="1"/>
  <c r="D19" i="13"/>
  <c r="D18" i="13"/>
  <c r="D14" i="13"/>
  <c r="D12" i="13"/>
  <c r="D11" i="13"/>
  <c r="D9" i="13"/>
  <c r="D8" i="13"/>
  <c r="H19" i="13"/>
  <c r="G19" i="13" s="1"/>
  <c r="H15" i="13"/>
  <c r="G15" i="13" s="1"/>
  <c r="H11" i="13"/>
  <c r="G11" i="13" s="1"/>
  <c r="D26" i="12"/>
  <c r="D35" i="13" s="1"/>
  <c r="D25" i="12"/>
  <c r="D34" i="13" s="1"/>
  <c r="F20" i="12"/>
  <c r="E20" i="12"/>
  <c r="D20" i="12"/>
  <c r="G19" i="12"/>
  <c r="G18" i="12"/>
  <c r="I20" i="12"/>
  <c r="H21" i="12" s="1"/>
  <c r="D22" i="11"/>
  <c r="E35" i="13" s="1"/>
  <c r="D21" i="11"/>
  <c r="E34" i="13" s="1"/>
  <c r="F16" i="11"/>
  <c r="E16" i="11"/>
  <c r="D16" i="11"/>
  <c r="H15" i="11"/>
  <c r="H14" i="11"/>
  <c r="G14" i="11" s="1"/>
  <c r="H13" i="11"/>
  <c r="G13" i="11"/>
  <c r="H12" i="11"/>
  <c r="G12" i="11" s="1"/>
  <c r="H11" i="11"/>
  <c r="G11" i="11" s="1"/>
  <c r="H10" i="11"/>
  <c r="G10" i="11" s="1"/>
  <c r="H9" i="11"/>
  <c r="G9" i="11"/>
  <c r="H8" i="11"/>
  <c r="G8" i="11" s="1"/>
  <c r="H7" i="11"/>
  <c r="G7" i="11"/>
  <c r="D26" i="10"/>
  <c r="F35" i="13" s="1"/>
  <c r="D25" i="10"/>
  <c r="F34" i="13" s="1"/>
  <c r="F20" i="10"/>
  <c r="E20" i="10"/>
  <c r="D20" i="10"/>
  <c r="H19" i="10"/>
  <c r="G19" i="10"/>
  <c r="H17" i="10"/>
  <c r="G17" i="10" s="1"/>
  <c r="H16" i="10"/>
  <c r="G16" i="10" s="1"/>
  <c r="H15" i="10"/>
  <c r="G15" i="10" s="1"/>
  <c r="H13" i="10"/>
  <c r="G13" i="10" s="1"/>
  <c r="H12" i="10"/>
  <c r="G12" i="10" s="1"/>
  <c r="H11" i="10"/>
  <c r="G11" i="10" s="1"/>
  <c r="H10" i="10"/>
  <c r="G10" i="10" s="1"/>
  <c r="H9" i="10"/>
  <c r="G9" i="10" s="1"/>
  <c r="H8" i="10"/>
  <c r="G8" i="10" s="1"/>
  <c r="H7" i="10"/>
  <c r="G7" i="10" s="1"/>
  <c r="G35" i="13" l="1"/>
  <c r="D23" i="11"/>
  <c r="E36" i="13" s="1"/>
  <c r="H16" i="11"/>
  <c r="H20" i="10"/>
  <c r="D27" i="10"/>
  <c r="D27" i="12"/>
  <c r="G20" i="10"/>
  <c r="G34" i="13"/>
  <c r="H24" i="13"/>
  <c r="G24" i="13" s="1"/>
  <c r="H12" i="13"/>
  <c r="G12" i="13" s="1"/>
  <c r="H18" i="13"/>
  <c r="G18" i="13" s="1"/>
  <c r="H14" i="13"/>
  <c r="G14" i="13" s="1"/>
  <c r="H8" i="13"/>
  <c r="G8" i="13" s="1"/>
  <c r="G20" i="12"/>
  <c r="H22" i="13"/>
  <c r="G22" i="13" s="1"/>
  <c r="F29" i="13"/>
  <c r="H23" i="13"/>
  <c r="G23" i="13" s="1"/>
  <c r="G33" i="13"/>
  <c r="H9" i="13"/>
  <c r="G9" i="13" s="1"/>
  <c r="H16" i="13"/>
  <c r="G16" i="13" s="1"/>
  <c r="H28" i="13"/>
  <c r="G28" i="13" s="1"/>
  <c r="D29" i="13"/>
  <c r="E29" i="13"/>
  <c r="H7" i="13"/>
  <c r="D24" i="12"/>
  <c r="G16" i="11"/>
  <c r="D24" i="11"/>
  <c r="E37" i="13" s="1"/>
  <c r="D20" i="11"/>
  <c r="D24" i="10"/>
  <c r="D28" i="10" l="1"/>
  <c r="F37" i="13" s="1"/>
  <c r="F36" i="13"/>
  <c r="D28" i="12"/>
  <c r="D37" i="13" s="1"/>
  <c r="G37" i="13" s="1"/>
  <c r="D36" i="13"/>
  <c r="G36" i="13" s="1"/>
  <c r="H29" i="13"/>
  <c r="G7" i="13"/>
  <c r="G29" i="13" s="1"/>
  <c r="H31" i="9" l="1"/>
  <c r="G81" i="1" l="1"/>
  <c r="E81" i="1"/>
  <c r="G61" i="1"/>
  <c r="G62" i="1"/>
  <c r="G63" i="1"/>
  <c r="G40" i="1"/>
  <c r="C81" i="1"/>
  <c r="C40" i="1"/>
  <c r="E10" i="8" l="1"/>
  <c r="E8" i="9"/>
  <c r="D8" i="9"/>
  <c r="D7" i="8"/>
  <c r="C7" i="8"/>
  <c r="D45" i="8"/>
  <c r="C45" i="8"/>
  <c r="E62" i="8" l="1"/>
  <c r="B62" i="8"/>
  <c r="C62" i="8"/>
  <c r="D62" i="8"/>
  <c r="F62" i="8"/>
  <c r="E48" i="8"/>
  <c r="B48" i="8"/>
  <c r="C48" i="8"/>
  <c r="D48" i="8"/>
  <c r="F48" i="8"/>
  <c r="H66" i="8"/>
  <c r="E66" i="8"/>
  <c r="C66" i="8"/>
  <c r="F66" i="8"/>
  <c r="B66" i="8"/>
  <c r="D66" i="8"/>
  <c r="D81" i="8"/>
  <c r="H51" i="9" l="1"/>
  <c r="H18" i="9"/>
  <c r="H21" i="9"/>
  <c r="H20" i="9"/>
  <c r="H22" i="9"/>
  <c r="H23" i="9"/>
  <c r="H24" i="9"/>
  <c r="H15" i="9"/>
  <c r="H56" i="9"/>
  <c r="H55" i="9"/>
  <c r="H57" i="9" s="1"/>
  <c r="G45" i="8"/>
  <c r="G48" i="8" s="1"/>
  <c r="G64" i="8" s="1"/>
  <c r="H64" i="9"/>
  <c r="H65" i="9"/>
  <c r="H66" i="9"/>
  <c r="H63" i="9"/>
  <c r="H6" i="9"/>
  <c r="H7" i="9"/>
  <c r="G7" i="8"/>
  <c r="G10" i="8" s="1"/>
  <c r="G22" i="8" s="1"/>
  <c r="H10" i="9"/>
  <c r="H11" i="9"/>
  <c r="H5" i="9"/>
  <c r="H76" i="9"/>
  <c r="F76" i="9"/>
  <c r="E76" i="9"/>
  <c r="D76" i="9"/>
  <c r="C76" i="9"/>
  <c r="G76" i="9"/>
  <c r="E74" i="9"/>
  <c r="C74" i="9"/>
  <c r="F67" i="9"/>
  <c r="F69" i="9" s="1"/>
  <c r="E67" i="9"/>
  <c r="E69" i="9" s="1"/>
  <c r="D67" i="9"/>
  <c r="D69" i="9" s="1"/>
  <c r="C67" i="9"/>
  <c r="C69" i="9" s="1"/>
  <c r="G67" i="9"/>
  <c r="G69" i="9" s="1"/>
  <c r="F57" i="9"/>
  <c r="E57" i="9"/>
  <c r="D57" i="9"/>
  <c r="C57" i="9"/>
  <c r="G57" i="9"/>
  <c r="H43" i="9"/>
  <c r="F43" i="9"/>
  <c r="E43" i="9"/>
  <c r="D43" i="9"/>
  <c r="C43" i="9"/>
  <c r="G43" i="9"/>
  <c r="H39" i="9"/>
  <c r="F39" i="9"/>
  <c r="E39" i="9"/>
  <c r="D39" i="9"/>
  <c r="C39" i="9"/>
  <c r="G39" i="9"/>
  <c r="H32" i="9"/>
  <c r="H34" i="9" s="1"/>
  <c r="F32" i="9"/>
  <c r="F34" i="9" s="1"/>
  <c r="E32" i="9"/>
  <c r="E34" i="9" s="1"/>
  <c r="D32" i="9"/>
  <c r="D34" i="9" s="1"/>
  <c r="C32" i="9"/>
  <c r="C34" i="9" s="1"/>
  <c r="G32" i="9"/>
  <c r="G34" i="9" s="1"/>
  <c r="F25" i="9"/>
  <c r="E25" i="9"/>
  <c r="D25" i="9"/>
  <c r="C25" i="9"/>
  <c r="G25" i="9"/>
  <c r="F12" i="9"/>
  <c r="E12" i="9"/>
  <c r="D12" i="9"/>
  <c r="C12" i="9"/>
  <c r="G12" i="9"/>
  <c r="G82" i="8" l="1"/>
  <c r="H67" i="9"/>
  <c r="H69" i="9" s="1"/>
  <c r="C45" i="9"/>
  <c r="H45" i="9"/>
  <c r="C27" i="9"/>
  <c r="D59" i="9"/>
  <c r="G45" i="9"/>
  <c r="E45" i="9"/>
  <c r="C59" i="9"/>
  <c r="G27" i="9"/>
  <c r="E27" i="9"/>
  <c r="H12" i="9"/>
  <c r="H25" i="9"/>
  <c r="H59" i="9"/>
  <c r="D45" i="9"/>
  <c r="D27" i="9"/>
  <c r="F27" i="9"/>
  <c r="F45" i="9"/>
  <c r="F59" i="9"/>
  <c r="G59" i="9"/>
  <c r="E59" i="9"/>
  <c r="E63" i="5"/>
  <c r="F63" i="5"/>
  <c r="B63" i="5"/>
  <c r="C63" i="5"/>
  <c r="D63" i="5"/>
  <c r="B83" i="8"/>
  <c r="E81" i="8"/>
  <c r="C81" i="8"/>
  <c r="B81" i="8"/>
  <c r="F81" i="8"/>
  <c r="E79" i="8"/>
  <c r="D79" i="8"/>
  <c r="C79" i="8"/>
  <c r="B79" i="8"/>
  <c r="C74" i="8"/>
  <c r="B74" i="8"/>
  <c r="F74" i="8"/>
  <c r="E72" i="8"/>
  <c r="E74" i="8" s="1"/>
  <c r="D72" i="8"/>
  <c r="D74" i="8" s="1"/>
  <c r="C64" i="8"/>
  <c r="B64" i="8"/>
  <c r="E38" i="8"/>
  <c r="D38" i="8"/>
  <c r="C38" i="8"/>
  <c r="B38" i="8"/>
  <c r="F38" i="8"/>
  <c r="E34" i="8"/>
  <c r="D34" i="8"/>
  <c r="C34" i="8"/>
  <c r="B34" i="8"/>
  <c r="F34" i="8"/>
  <c r="E27" i="8"/>
  <c r="E29" i="8" s="1"/>
  <c r="D27" i="8"/>
  <c r="D29" i="8" s="1"/>
  <c r="C27" i="8"/>
  <c r="C29" i="8" s="1"/>
  <c r="B27" i="8"/>
  <c r="B29" i="8" s="1"/>
  <c r="F27" i="8"/>
  <c r="F29" i="8" s="1"/>
  <c r="E20" i="8"/>
  <c r="D20" i="8"/>
  <c r="C20" i="8"/>
  <c r="B20" i="8"/>
  <c r="F20" i="8"/>
  <c r="D10" i="8"/>
  <c r="C10" i="8"/>
  <c r="B10" i="8"/>
  <c r="F10" i="8"/>
  <c r="F22" i="8" l="1"/>
  <c r="C77" i="9"/>
  <c r="C80" i="9" s="1"/>
  <c r="E77" i="9"/>
  <c r="E80" i="9" s="1"/>
  <c r="G77" i="9"/>
  <c r="D22" i="8"/>
  <c r="B40" i="8"/>
  <c r="C40" i="8"/>
  <c r="E40" i="8"/>
  <c r="C22" i="8"/>
  <c r="H27" i="9"/>
  <c r="H77" i="9" s="1"/>
  <c r="D40" i="8"/>
  <c r="E22" i="8"/>
  <c r="F40" i="8"/>
  <c r="B22" i="8"/>
  <c r="F64" i="8"/>
  <c r="F82" i="8" s="1"/>
  <c r="D64" i="8"/>
  <c r="E64" i="8"/>
  <c r="D77" i="9"/>
  <c r="F77" i="9"/>
  <c r="G80" i="9" l="1"/>
  <c r="E82" i="8"/>
  <c r="B82" i="8"/>
  <c r="B86" i="8" s="1"/>
  <c r="C82" i="8"/>
  <c r="F86" i="8"/>
  <c r="D82" i="8"/>
  <c r="D86" i="8" s="1"/>
  <c r="B87" i="8" l="1"/>
  <c r="D85" i="8" s="1"/>
  <c r="I52" i="1"/>
  <c r="D87" i="8" l="1"/>
  <c r="F85" i="8" s="1"/>
  <c r="F87" i="8" s="1"/>
  <c r="I73" i="1"/>
  <c r="I74" i="1"/>
  <c r="I75" i="1"/>
  <c r="C34" i="1"/>
  <c r="I21" i="1"/>
  <c r="I11" i="1"/>
  <c r="I9" i="1"/>
  <c r="I63" i="1"/>
  <c r="I22" i="1"/>
  <c r="I6" i="1"/>
  <c r="I56" i="1"/>
  <c r="I61" i="1"/>
  <c r="I58" i="1"/>
  <c r="I8" i="1"/>
  <c r="I72" i="1"/>
  <c r="I62" i="1"/>
  <c r="E40" i="1"/>
  <c r="C61" i="5"/>
  <c r="B61" i="5"/>
  <c r="E83" i="1" s="1"/>
  <c r="F61" i="5"/>
  <c r="E61" i="5"/>
  <c r="D61" i="5"/>
  <c r="C54" i="5"/>
  <c r="C56" i="5" s="1"/>
  <c r="B54" i="5"/>
  <c r="B56" i="5" s="1"/>
  <c r="F54" i="5"/>
  <c r="F56" i="5" s="1"/>
  <c r="E54" i="5"/>
  <c r="E56" i="5" s="1"/>
  <c r="D54" i="5"/>
  <c r="D56" i="5" s="1"/>
  <c r="C38" i="5"/>
  <c r="B38" i="5"/>
  <c r="F38" i="5"/>
  <c r="E38" i="5"/>
  <c r="D38" i="5"/>
  <c r="C34" i="5"/>
  <c r="B34" i="5"/>
  <c r="F34" i="5"/>
  <c r="E34" i="5"/>
  <c r="D34" i="5"/>
  <c r="C27" i="5"/>
  <c r="C29" i="5" s="1"/>
  <c r="B27" i="5"/>
  <c r="B29" i="5" s="1"/>
  <c r="F27" i="5"/>
  <c r="F29" i="5" s="1"/>
  <c r="E27" i="5"/>
  <c r="E29" i="5" s="1"/>
  <c r="D27" i="5"/>
  <c r="D29" i="5" s="1"/>
  <c r="C20" i="5"/>
  <c r="B20" i="5"/>
  <c r="F20" i="5"/>
  <c r="E20" i="5"/>
  <c r="D20" i="5"/>
  <c r="C9" i="5"/>
  <c r="B9" i="5"/>
  <c r="F9" i="5"/>
  <c r="E9" i="5"/>
  <c r="D9" i="5"/>
  <c r="F22" i="5" l="1"/>
  <c r="I65" i="1"/>
  <c r="I19" i="1"/>
  <c r="C40" i="5"/>
  <c r="E40" i="5"/>
  <c r="E22" i="5"/>
  <c r="C22" i="5"/>
  <c r="F40" i="5"/>
  <c r="F64" i="5" s="1"/>
  <c r="F67" i="5" s="1"/>
  <c r="D22" i="5"/>
  <c r="B22" i="5"/>
  <c r="D40" i="5"/>
  <c r="B40" i="5"/>
  <c r="I51" i="1"/>
  <c r="C53" i="1"/>
  <c r="I16" i="1"/>
  <c r="I24" i="1"/>
  <c r="I40" i="1"/>
  <c r="I12" i="1"/>
  <c r="I18" i="1"/>
  <c r="C66" i="1"/>
  <c r="I60" i="1"/>
  <c r="I7" i="1"/>
  <c r="I23" i="1"/>
  <c r="I17" i="1"/>
  <c r="I10" i="1"/>
  <c r="I33" i="1"/>
  <c r="I5" i="1"/>
  <c r="E27" i="1"/>
  <c r="I64" i="1"/>
  <c r="G27" i="1"/>
  <c r="I20" i="1"/>
  <c r="G66" i="1"/>
  <c r="I44" i="1"/>
  <c r="I81" i="1"/>
  <c r="I83" i="1" s="1"/>
  <c r="I57" i="1"/>
  <c r="E66" i="1"/>
  <c r="G13" i="1"/>
  <c r="E13" i="1"/>
  <c r="D64" i="5" l="1"/>
  <c r="D67" i="5" s="1"/>
  <c r="C64" i="5"/>
  <c r="E64" i="5"/>
  <c r="B64" i="5"/>
  <c r="B67" i="5" s="1"/>
  <c r="I66" i="1"/>
  <c r="I13" i="1"/>
  <c r="G83" i="1" l="1"/>
  <c r="G76" i="1" l="1"/>
  <c r="G78" i="1" s="1"/>
  <c r="G53" i="1"/>
  <c r="G45" i="1"/>
  <c r="G41" i="1"/>
  <c r="G34" i="1"/>
  <c r="G36" i="1" s="1"/>
  <c r="G68" i="1" l="1"/>
  <c r="G29" i="1"/>
  <c r="G47" i="1"/>
  <c r="G86" i="1" l="1"/>
  <c r="G89" i="1" s="1"/>
  <c r="G90" i="1" s="1"/>
  <c r="E34" i="1"/>
  <c r="C13" i="1" l="1"/>
  <c r="E76" i="1"/>
  <c r="E78" i="1" s="1"/>
  <c r="E53" i="1"/>
  <c r="E45" i="1"/>
  <c r="E41" i="1"/>
  <c r="E36" i="1"/>
  <c r="E68" i="1" l="1"/>
  <c r="E47" i="1"/>
  <c r="E29" i="1"/>
  <c r="I76" i="1"/>
  <c r="I78" i="1" s="1"/>
  <c r="I45" i="1"/>
  <c r="I41" i="1"/>
  <c r="I34" i="1"/>
  <c r="I36" i="1" s="1"/>
  <c r="I27" i="1"/>
  <c r="E86" i="1" l="1"/>
  <c r="E89" i="1" s="1"/>
  <c r="I47" i="1"/>
  <c r="I29" i="1"/>
  <c r="C83" i="1" l="1"/>
  <c r="C76" i="1"/>
  <c r="C78" i="1" s="1"/>
  <c r="I53" i="1"/>
  <c r="I68" i="1" s="1"/>
  <c r="I86" i="1" s="1"/>
  <c r="C27" i="1"/>
  <c r="C36" i="1"/>
  <c r="C41" i="1"/>
  <c r="C45" i="1"/>
  <c r="C68" i="1" l="1"/>
  <c r="C47" i="1"/>
  <c r="C29" i="1"/>
  <c r="C86" i="1" l="1"/>
  <c r="C89" i="1" s="1"/>
  <c r="I89" i="1" l="1"/>
  <c r="C90" i="1"/>
  <c r="B68" i="5"/>
  <c r="D66" i="5" s="1"/>
  <c r="D68" i="5" l="1"/>
  <c r="F66" i="5" s="1"/>
  <c r="F68" i="5" s="1"/>
  <c r="E90" i="1" l="1"/>
  <c r="I90" i="1" s="1"/>
  <c r="I88" i="1"/>
  <c r="C81" i="9"/>
  <c r="E79" i="9"/>
  <c r="E81" i="9" s="1"/>
  <c r="G79" i="9" s="1"/>
  <c r="G81" i="9" s="1"/>
</calcChain>
</file>

<file path=xl/sharedStrings.xml><?xml version="1.0" encoding="utf-8"?>
<sst xmlns="http://schemas.openxmlformats.org/spreadsheetml/2006/main" count="683" uniqueCount="225">
  <si>
    <t xml:space="preserve"> </t>
  </si>
  <si>
    <t>I. Ideeller Bereich</t>
  </si>
  <si>
    <t>A.Nicht steuerbare Einnahmen</t>
  </si>
  <si>
    <t>2. Aufnahmegebühren</t>
  </si>
  <si>
    <t>3. Verwaltungsgebühren</t>
  </si>
  <si>
    <t>5. Sportfördermittel des Bundes LSP</t>
  </si>
  <si>
    <t>7. Einnahmen ÜL-Ausbildung</t>
  </si>
  <si>
    <t>8. Sonstige Einnahmen</t>
  </si>
  <si>
    <t>Summe: (A.Nicht steuerbare Einnahmen)</t>
  </si>
  <si>
    <t>B. Nicht anzusetzende Ausgaben</t>
  </si>
  <si>
    <t>1. Personalkosten</t>
  </si>
  <si>
    <t>2. Bürokosten</t>
  </si>
  <si>
    <t>3. Reisekosten</t>
  </si>
  <si>
    <t>4. Mitgliedsbeiträge an Organisationen</t>
  </si>
  <si>
    <t>5. Kosten Internet + Software</t>
  </si>
  <si>
    <t>6. Ausgaben ÜL-Ausbildung</t>
  </si>
  <si>
    <t>7. Zuschüsse</t>
  </si>
  <si>
    <t>8. Auf. f. Ehrungen, Repräsentation</t>
  </si>
  <si>
    <t>9. Übrige Ausgaben</t>
  </si>
  <si>
    <t>Summe: (B. Nicht anzusetzende Ausgaben)</t>
  </si>
  <si>
    <t>HAUSHALT</t>
  </si>
  <si>
    <t>II. Ertragssteuerneutrale Posten</t>
  </si>
  <si>
    <t>A. Ideeller Bereich</t>
  </si>
  <si>
    <t>1. Steuerneutrale Einnahmen, Spenden</t>
  </si>
  <si>
    <t>Summe: (A. Ideeller Bereich)</t>
  </si>
  <si>
    <t>III. Vermögensverwaltung</t>
  </si>
  <si>
    <t>A. Einnahmen</t>
  </si>
  <si>
    <t>1. Ertragssteuerfreie Einnahmen, Zinsen</t>
  </si>
  <si>
    <t>Summe: (A. Einnahmen)</t>
  </si>
  <si>
    <t>B. Ausgaben/Werbungskosten</t>
  </si>
  <si>
    <t>1. Sonstige Ausgaben, Bankgebühren</t>
  </si>
  <si>
    <t>Summe: (B. Ausgaben/Werbungskosten)</t>
  </si>
  <si>
    <t>IV. Zweckbetriebe Sport</t>
  </si>
  <si>
    <t>A. Zweckbetriebe Sport (Ust.-pflichtig)</t>
  </si>
  <si>
    <t>Summe: (A. Zweckbetriebe Sport (Ust.-pflichtig))</t>
  </si>
  <si>
    <t>B. Zweckbetriebe Sport (Ust.-frei)</t>
  </si>
  <si>
    <t>8. Sportversicherung</t>
  </si>
  <si>
    <t>9. Sonstige betriebliche Aufwendungen</t>
  </si>
  <si>
    <t>Summe: (B. Zweckbetriebe Sport (Ust.-frei))</t>
  </si>
  <si>
    <t>VII. Wirtschaftliche Geschäftsbetriebe</t>
  </si>
  <si>
    <t>A. Sonstige Geschäftsbetriebe</t>
  </si>
  <si>
    <t>1. Sposoren, TV-Vertrag, Werbung</t>
  </si>
  <si>
    <t>3. Umsatzsteuer</t>
  </si>
  <si>
    <t>7. Sonst. betriebl. Aufwendungen, Umsatzsteuer</t>
  </si>
  <si>
    <t>8. Anrechenbare Vorsteuer</t>
  </si>
  <si>
    <t>Summe: (A. Sonstige Geschäftsbetriebe)</t>
  </si>
  <si>
    <t>Vortragskonten</t>
  </si>
  <si>
    <t>2. Fehlerkonto</t>
  </si>
  <si>
    <t>VEREINSERGEBNIS</t>
  </si>
  <si>
    <t>4. Personalaufwand - LSP</t>
  </si>
  <si>
    <t>DRTV Vermögen zum 01.01.</t>
  </si>
  <si>
    <t>DRTV Vermögen zum 31.12.</t>
  </si>
  <si>
    <t xml:space="preserve"> +/- Vereinsergebnis</t>
  </si>
  <si>
    <t xml:space="preserve">     Aufwendungen Datenschutz / Beratung</t>
  </si>
  <si>
    <t>4. Sportfördermittel des Bundes JPL nachrichtl.</t>
  </si>
  <si>
    <t>PLAN 2020</t>
  </si>
  <si>
    <t>1. Mitgliedsbeiträge (ohne Fachbeiträge)</t>
  </si>
  <si>
    <t>5. Aufwendungen Jahresplanung - JPL nachrichtl.</t>
  </si>
  <si>
    <t xml:space="preserve"> = angepasst Planzahlen an tatsächliche Zuschüsse BMI</t>
  </si>
  <si>
    <t>DRTV</t>
  </si>
  <si>
    <t>Rasenkraftsport</t>
  </si>
  <si>
    <t>Tauziehen</t>
  </si>
  <si>
    <t>Gesamt</t>
  </si>
  <si>
    <t>ERGEBNIS 2019</t>
  </si>
  <si>
    <t>1. Mitgliedsbeiträge / Fachbeiträge</t>
  </si>
  <si>
    <t>4. Sportfördermittel des Bundes JPL</t>
  </si>
  <si>
    <t xml:space="preserve">     Sportfördermittel LSP (nachrichtlich)</t>
  </si>
  <si>
    <t>1. Einnahmen aus Sportveranstaltungen</t>
  </si>
  <si>
    <t>2. Startgelder, Gebühren</t>
  </si>
  <si>
    <t xml:space="preserve">     Personalaufwand LSP (nachrichtlich)</t>
  </si>
  <si>
    <t>5. Aufwendungen Jahresplanung</t>
  </si>
  <si>
    <t>6. Kosten f. Dopingkontrollen</t>
  </si>
  <si>
    <t>7. Wettkampfausstattung</t>
  </si>
  <si>
    <t>Zuweisung aus ordentl. HH an JPL</t>
  </si>
  <si>
    <t>TZ Vermögen zum 01.01.</t>
  </si>
  <si>
    <t>TZ Vermögen zum 31.12.</t>
  </si>
  <si>
    <t xml:space="preserve"> = Planzahlen angepasst an tatsächliche Sportfördermittel des BMI</t>
  </si>
  <si>
    <t>1. Mitgliedsbeiträge</t>
  </si>
  <si>
    <t xml:space="preserve">    Fachbeiträge BFAs</t>
  </si>
  <si>
    <t>3. Teilnehmergebühren Wettkämpfe</t>
  </si>
  <si>
    <t>5. Lehrgänge / Fortbildungen</t>
  </si>
  <si>
    <t>7. Zuschüsse f. EM/WM/Vereine/BL</t>
  </si>
  <si>
    <t>RKS Vermögen zum 01.01.</t>
  </si>
  <si>
    <t>RKS Vermögen zum 31.12.</t>
  </si>
  <si>
    <t>1. Mitgliedsbeiträge (mit Fachbeiträgen)</t>
  </si>
  <si>
    <t>1.  Einnahmen aus Sportveranstaltungen</t>
  </si>
  <si>
    <t>2.  Startgelder, Gebühren</t>
  </si>
  <si>
    <t>3.  Eigenmittel JPL</t>
  </si>
  <si>
    <t>6.  Sonst. Zuschüsse</t>
  </si>
  <si>
    <t>6. Sonstige Zuschüsse</t>
  </si>
  <si>
    <t xml:space="preserve">     - Aufwendungen Datenschutz / Beratung</t>
  </si>
  <si>
    <t xml:space="preserve">7.  Kader-Ausstattung </t>
  </si>
  <si>
    <t xml:space="preserve">     - Vorlaufkosten WM 2024</t>
  </si>
  <si>
    <t>PLAN 2021</t>
  </si>
  <si>
    <t>PLAN 2022</t>
  </si>
  <si>
    <t>1. Personalkosten Ehrenamt</t>
  </si>
  <si>
    <t>7. Sonstige betriebl. Aufwenungen</t>
  </si>
  <si>
    <t>Personalkosten (Kampfrichter)</t>
  </si>
  <si>
    <t>7. Aufwendungen GENSB</t>
  </si>
  <si>
    <t>Sponsoren, Werbung</t>
  </si>
  <si>
    <t>Umsatzsteuer</t>
  </si>
  <si>
    <t>Umsatzsteuerzahlung</t>
  </si>
  <si>
    <t>Summe: Wirtschaftliche Geschäftsbetriebe</t>
  </si>
  <si>
    <t>Summe: B. Zweckbetriebe Sport</t>
  </si>
  <si>
    <t>Summe: A. Zweckbetriebe Sport</t>
  </si>
  <si>
    <t>3. Verwaltungsgebühren (JSG)</t>
  </si>
  <si>
    <t>Mittelaufwuchs</t>
  </si>
  <si>
    <t>"normale" Reisekosten</t>
  </si>
  <si>
    <t>übernimmt das BMI</t>
  </si>
  <si>
    <t>Bemerkungen</t>
  </si>
  <si>
    <t>Sportdeutschland.TV</t>
  </si>
  <si>
    <t>keine Sponsoring-einnahmen aufgeführt. Schön wären ca. 5.000</t>
  </si>
  <si>
    <t>Vorlaufkosten WM 2024</t>
  </si>
  <si>
    <t>ERGEBNIS 2020</t>
  </si>
  <si>
    <t>4. Sportgeräte, Anschaffungen Sportbetrieb</t>
  </si>
  <si>
    <t>5. Auf. f. Ehrungen, Repräsentation</t>
  </si>
  <si>
    <t>7. Kosten Internet + Software</t>
  </si>
  <si>
    <t>8. Zuschüsse</t>
  </si>
  <si>
    <t>4. Eigenmittel JPL</t>
  </si>
  <si>
    <t>Live-Streamiing</t>
  </si>
  <si>
    <t>5. Aufwendungen Jahresplanung  / Lehrgänge / Geräte</t>
  </si>
  <si>
    <t>8. Zuschüsse (an BFAs)</t>
  </si>
  <si>
    <t>4. Personalaufwand - LSP / Kampfrichter</t>
  </si>
  <si>
    <t>mehr Versichungskosten</t>
  </si>
  <si>
    <t>Bezeichnung</t>
  </si>
  <si>
    <t>Konten-Nr.</t>
  </si>
  <si>
    <t>Anfangsbestand</t>
  </si>
  <si>
    <t>Kontennachweis</t>
  </si>
  <si>
    <t>Endbestand</t>
  </si>
  <si>
    <t xml:space="preserve">  Bestandskonten Umlaufvermögen</t>
  </si>
  <si>
    <t>End-Anfangsbest.</t>
  </si>
  <si>
    <t>Girokonto BFA-T - 3003</t>
  </si>
  <si>
    <t>Sonderkonto - 3011</t>
  </si>
  <si>
    <t>JPL Fördermittel - 3020</t>
  </si>
  <si>
    <t>Geldtransit</t>
  </si>
  <si>
    <t>Durchlaufende Kosten</t>
  </si>
  <si>
    <t>Verrechnungskonto BFA-R</t>
  </si>
  <si>
    <t>Verrechnungskonto BFA-T</t>
  </si>
  <si>
    <t>Verrechnungskonto JPL</t>
  </si>
  <si>
    <t>Verrechnungskonto LSP</t>
  </si>
  <si>
    <t>sonstige Verbindlichkeiten</t>
  </si>
  <si>
    <t>sonstige Forderungen</t>
  </si>
  <si>
    <t>Aktive Rechnungsabgrenzung</t>
  </si>
  <si>
    <t>Ergebnisse der Einnahmen-Ausgabenrechnung</t>
  </si>
  <si>
    <t>Überschuss / Verlust (Kontennachweis)</t>
  </si>
  <si>
    <t>Es wurden insgesamt folgende Unterlagen gepüft:</t>
  </si>
  <si>
    <t>1.</t>
  </si>
  <si>
    <t>Ausdruck vom:</t>
  </si>
  <si>
    <t>2.</t>
  </si>
  <si>
    <t>Gewinn und Verlust mit Kontennachweis</t>
  </si>
  <si>
    <t>3.</t>
  </si>
  <si>
    <t>Vermögens-/Erfolgsübersicht</t>
  </si>
  <si>
    <t>4.</t>
  </si>
  <si>
    <t>Summen- und Saldenliste</t>
  </si>
  <si>
    <t>5.</t>
  </si>
  <si>
    <t>Kontenblätter</t>
  </si>
  <si>
    <t>6.</t>
  </si>
  <si>
    <t>JPL-Kontennachweis</t>
  </si>
  <si>
    <t>7.</t>
  </si>
  <si>
    <t>Buchhaltungsordner</t>
  </si>
  <si>
    <t>Für die Richtigkeit:</t>
  </si>
  <si>
    <t>Ralf Bräuninger</t>
  </si>
  <si>
    <t>Stefan Schöchle</t>
  </si>
  <si>
    <t>DRTV Schatzmeister</t>
  </si>
  <si>
    <t xml:space="preserve">Kassenprüfer BFA-T           </t>
  </si>
  <si>
    <t>Vorsitzender BFA-T</t>
  </si>
  <si>
    <t>Melanie Berl</t>
  </si>
  <si>
    <t>Kassenwartin BFA-T</t>
  </si>
  <si>
    <t>Girokonto BFA-R - 7008</t>
  </si>
  <si>
    <t>Geldmarktkonto BFA-R - 7601</t>
  </si>
  <si>
    <t>Reinhard Weiß-Motz</t>
  </si>
  <si>
    <t>Vorsitzender BFA-R</t>
  </si>
  <si>
    <t xml:space="preserve">Kassenprüfer BFA-R               </t>
  </si>
  <si>
    <t>Jochen Rau</t>
  </si>
  <si>
    <t>Girokonto DRTV - 1008</t>
  </si>
  <si>
    <t>Geldmarktkonto - 1601</t>
  </si>
  <si>
    <t>LSP-Fördermittel - 1016</t>
  </si>
  <si>
    <t>DRTV Girokonto - 1008</t>
  </si>
  <si>
    <t>DRTV Geldmarktkonto - 1601</t>
  </si>
  <si>
    <t>DRTV LSP-Fördermittel - 1016</t>
  </si>
  <si>
    <t>BFA-R Girokonto - 7008</t>
  </si>
  <si>
    <t>BFA-R Geldmarktkonto - 7601</t>
  </si>
  <si>
    <t>BFA-T Girokonto - 3003</t>
  </si>
  <si>
    <t>BFA-T Sonderkonto - 3011</t>
  </si>
  <si>
    <t>BFA-T JPL Fördermittel - 3020</t>
  </si>
  <si>
    <t>BFA-R</t>
  </si>
  <si>
    <t>BFA-T</t>
  </si>
  <si>
    <t>Einzelvermögensübersicht DRTV, RKS, TZ</t>
  </si>
  <si>
    <t>Vermögens-/Erfolgsübersicht, DRTV Gesamt</t>
  </si>
  <si>
    <t>Summen- und Saldenliste, DRTV Gesamt</t>
  </si>
  <si>
    <t>Soll</t>
  </si>
  <si>
    <t>Haben</t>
  </si>
  <si>
    <t>VEREINSERGEBNIS 2020</t>
  </si>
  <si>
    <t>Saldo Soll</t>
  </si>
  <si>
    <t>Saldo Haben</t>
  </si>
  <si>
    <t>Saldo Einnahmen</t>
  </si>
  <si>
    <t>Saldo Ausgaben</t>
  </si>
  <si>
    <t>ERGEBNIS 2021</t>
  </si>
  <si>
    <t>Vermögensübersicht BFA-R-Kasse 2021</t>
  </si>
  <si>
    <t>Gesamtvermögen zum 01.01.2021</t>
  </si>
  <si>
    <t>Gesamtvermögen zum 31.12.2021</t>
  </si>
  <si>
    <t>Haushaltsplan, Plan 2021 - Ist 2021</t>
  </si>
  <si>
    <t>6. Einnahmen GENSB/OEYC</t>
  </si>
  <si>
    <t>Vermögensübersicht BFA-T-Kasse 2021</t>
  </si>
  <si>
    <t>Open European Youth Cup</t>
  </si>
  <si>
    <t>Jahresplanung</t>
  </si>
  <si>
    <t>Wettkämpfe Sen</t>
  </si>
  <si>
    <t>Lehrgänge Sen</t>
  </si>
  <si>
    <t>Nachwuchs</t>
  </si>
  <si>
    <t>Reisekosten LSP</t>
  </si>
  <si>
    <t>Sonstiges</t>
  </si>
  <si>
    <t>Coronatests</t>
  </si>
  <si>
    <t>Bundeszuwendung</t>
  </si>
  <si>
    <t>Eigenmittel und Spenden</t>
  </si>
  <si>
    <t>Verrechnungskonto TZ-Sonderkonto</t>
  </si>
  <si>
    <t>Vermögensübersicht DRTV-Hauptkasse 2021</t>
  </si>
  <si>
    <t>Vermögen zum 01.01.2021</t>
  </si>
  <si>
    <t>Vermögen zum 31.12.2021</t>
  </si>
  <si>
    <t xml:space="preserve">      Einnahmen/Ausgaben GENSB/OEYC</t>
  </si>
  <si>
    <t>Vermögensübersicht DRTV-Gesamt 2021</t>
  </si>
  <si>
    <t>DRTV VizepPräsident</t>
  </si>
  <si>
    <t>Geprüft am:</t>
  </si>
  <si>
    <t>Gewinn und Verlust mit Kontennachweis, DRTV Gesamt</t>
  </si>
  <si>
    <t>01.02..2022</t>
  </si>
  <si>
    <t>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</si>
</sst>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39" fillId="0" borderId="0"/>
  </cellStyleXfs>
  <cellXfs count="459">
    <xf numFmtId="0" fontId="0" fillId="0" borderId="0" xfId="0"/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42" applyNumberFormat="1" applyFont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42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5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0" fillId="33" borderId="14" xfId="0" applyNumberFormat="1" applyFill="1" applyBorder="1" applyAlignment="1">
      <alignment vertical="center"/>
    </xf>
    <xf numFmtId="164" fontId="19" fillId="0" borderId="13" xfId="0" applyNumberFormat="1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25" fillId="33" borderId="1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27" fillId="0" borderId="13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164" fontId="18" fillId="33" borderId="11" xfId="0" applyNumberFormat="1" applyFont="1" applyFill="1" applyBorder="1" applyAlignment="1">
      <alignment horizontal="center" vertical="center"/>
    </xf>
    <xf numFmtId="164" fontId="0" fillId="0" borderId="0" xfId="42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19" fillId="0" borderId="13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164" fontId="28" fillId="33" borderId="11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0" fillId="0" borderId="12" xfId="0" applyNumberForma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0" fillId="3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33" borderId="11" xfId="0" applyFont="1" applyFill="1" applyBorder="1" applyAlignment="1">
      <alignment vertical="center"/>
    </xf>
    <xf numFmtId="164" fontId="20" fillId="0" borderId="19" xfId="0" applyNumberFormat="1" applyFont="1" applyBorder="1" applyAlignment="1">
      <alignment vertical="center"/>
    </xf>
    <xf numFmtId="164" fontId="20" fillId="33" borderId="19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164" fontId="30" fillId="33" borderId="19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64" fontId="0" fillId="0" borderId="14" xfId="42" applyNumberFormat="1" applyFont="1" applyFill="1" applyBorder="1" applyAlignment="1">
      <alignment vertical="center"/>
    </xf>
    <xf numFmtId="164" fontId="0" fillId="33" borderId="14" xfId="42" applyNumberFormat="1" applyFont="1" applyFill="1" applyBorder="1" applyAlignment="1">
      <alignment vertical="center"/>
    </xf>
    <xf numFmtId="164" fontId="0" fillId="0" borderId="13" xfId="42" applyNumberFormat="1" applyFont="1" applyBorder="1" applyAlignment="1">
      <alignment vertical="center"/>
    </xf>
    <xf numFmtId="164" fontId="29" fillId="0" borderId="13" xfId="0" applyNumberFormat="1" applyFont="1" applyFill="1" applyBorder="1" applyAlignment="1">
      <alignment vertical="center"/>
    </xf>
    <xf numFmtId="164" fontId="19" fillId="0" borderId="13" xfId="42" applyNumberFormat="1" applyFont="1" applyBorder="1" applyAlignment="1">
      <alignment vertical="center"/>
    </xf>
    <xf numFmtId="164" fontId="0" fillId="0" borderId="14" xfId="42" applyNumberFormat="1" applyFont="1" applyBorder="1" applyAlignment="1">
      <alignment vertical="center"/>
    </xf>
    <xf numFmtId="164" fontId="27" fillId="0" borderId="13" xfId="42" applyNumberFormat="1" applyFont="1" applyBorder="1" applyAlignment="1">
      <alignment vertical="center"/>
    </xf>
    <xf numFmtId="164" fontId="24" fillId="33" borderId="14" xfId="0" applyNumberFormat="1" applyFont="1" applyFill="1" applyBorder="1" applyAlignment="1">
      <alignment vertical="center"/>
    </xf>
    <xf numFmtId="0" fontId="32" fillId="38" borderId="16" xfId="0" applyFont="1" applyFill="1" applyBorder="1" applyAlignment="1">
      <alignment vertical="center"/>
    </xf>
    <xf numFmtId="164" fontId="32" fillId="38" borderId="16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34" borderId="12" xfId="0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vertical="center"/>
    </xf>
    <xf numFmtId="164" fontId="33" fillId="34" borderId="12" xfId="0" applyNumberFormat="1" applyFont="1" applyFill="1" applyBorder="1" applyAlignment="1">
      <alignment vertical="center"/>
    </xf>
    <xf numFmtId="164" fontId="33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6" fillId="33" borderId="11" xfId="0" applyNumberFormat="1" applyFont="1" applyFill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4" fontId="26" fillId="33" borderId="11" xfId="42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64" fontId="33" fillId="34" borderId="12" xfId="42" applyNumberFormat="1" applyFont="1" applyFill="1" applyBorder="1" applyAlignment="1">
      <alignment vertical="center"/>
    </xf>
    <xf numFmtId="164" fontId="34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164" fontId="26" fillId="34" borderId="11" xfId="0" applyNumberFormat="1" applyFont="1" applyFill="1" applyBorder="1" applyAlignment="1">
      <alignment vertical="center"/>
    </xf>
    <xf numFmtId="164" fontId="35" fillId="34" borderId="11" xfId="42" applyNumberFormat="1" applyFont="1" applyFill="1" applyBorder="1" applyAlignment="1">
      <alignment vertical="center"/>
    </xf>
    <xf numFmtId="164" fontId="31" fillId="33" borderId="11" xfId="0" applyNumberFormat="1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64" fontId="27" fillId="0" borderId="0" xfId="42" applyNumberFormat="1" applyFont="1" applyBorder="1" applyAlignment="1">
      <alignment vertical="center"/>
    </xf>
    <xf numFmtId="164" fontId="29" fillId="0" borderId="17" xfId="0" applyNumberFormat="1" applyFont="1" applyFill="1" applyBorder="1" applyAlignment="1">
      <alignment vertical="center"/>
    </xf>
    <xf numFmtId="164" fontId="0" fillId="0" borderId="17" xfId="42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20" fillId="0" borderId="0" xfId="0" applyFont="1" applyFill="1" applyAlignment="1">
      <alignment vertical="center"/>
    </xf>
    <xf numFmtId="164" fontId="18" fillId="33" borderId="19" xfId="42" applyNumberFormat="1" applyFont="1" applyFill="1" applyBorder="1" applyAlignment="1">
      <alignment horizontal="center" vertical="center"/>
    </xf>
    <xf numFmtId="0" fontId="29" fillId="0" borderId="0" xfId="0" applyFont="1"/>
    <xf numFmtId="164" fontId="29" fillId="0" borderId="0" xfId="0" applyNumberFormat="1" applyFont="1" applyAlignment="1">
      <alignment vertical="center"/>
    </xf>
    <xf numFmtId="164" fontId="29" fillId="0" borderId="0" xfId="42" applyNumberFormat="1" applyFont="1" applyAlignment="1">
      <alignment vertical="center"/>
    </xf>
    <xf numFmtId="0" fontId="29" fillId="0" borderId="18" xfId="0" applyFont="1" applyBorder="1" applyAlignment="1">
      <alignment vertical="center"/>
    </xf>
    <xf numFmtId="164" fontId="29" fillId="33" borderId="18" xfId="42" applyNumberFormat="1" applyFont="1" applyFill="1" applyBorder="1" applyAlignment="1">
      <alignment vertical="center"/>
    </xf>
    <xf numFmtId="164" fontId="29" fillId="0" borderId="18" xfId="42" applyNumberFormat="1" applyFont="1" applyBorder="1" applyAlignment="1">
      <alignment vertical="center"/>
    </xf>
    <xf numFmtId="164" fontId="29" fillId="33" borderId="18" xfId="0" applyNumberFormat="1" applyFont="1" applyFill="1" applyBorder="1" applyAlignment="1">
      <alignment vertical="center"/>
    </xf>
    <xf numFmtId="164" fontId="29" fillId="33" borderId="18" xfId="0" applyNumberFormat="1" applyFont="1" applyFill="1" applyBorder="1" applyAlignment="1">
      <alignment horizontal="right" vertical="center"/>
    </xf>
    <xf numFmtId="164" fontId="29" fillId="36" borderId="18" xfId="42" applyNumberFormat="1" applyFont="1" applyFill="1" applyBorder="1" applyAlignment="1">
      <alignment vertical="center"/>
    </xf>
    <xf numFmtId="164" fontId="18" fillId="0" borderId="0" xfId="0" applyNumberFormat="1" applyFont="1" applyAlignment="1">
      <alignment vertical="center"/>
    </xf>
    <xf numFmtId="164" fontId="20" fillId="0" borderId="0" xfId="42" applyNumberFormat="1" applyFont="1" applyAlignment="1">
      <alignment vertical="center"/>
    </xf>
    <xf numFmtId="0" fontId="36" fillId="0" borderId="18" xfId="0" applyFont="1" applyBorder="1" applyAlignment="1">
      <alignment vertical="center"/>
    </xf>
    <xf numFmtId="164" fontId="36" fillId="33" borderId="18" xfId="42" applyNumberFormat="1" applyFont="1" applyFill="1" applyBorder="1" applyAlignment="1">
      <alignment vertical="center"/>
    </xf>
    <xf numFmtId="164" fontId="36" fillId="0" borderId="18" xfId="42" applyNumberFormat="1" applyFont="1" applyBorder="1" applyAlignment="1">
      <alignment vertical="center"/>
    </xf>
    <xf numFmtId="164" fontId="36" fillId="33" borderId="18" xfId="0" applyNumberFormat="1" applyFont="1" applyFill="1" applyBorder="1" applyAlignment="1">
      <alignment vertical="center"/>
    </xf>
    <xf numFmtId="164" fontId="36" fillId="37" borderId="18" xfId="42" applyNumberFormat="1" applyFont="1" applyFill="1" applyBorder="1" applyAlignment="1">
      <alignment vertical="center"/>
    </xf>
    <xf numFmtId="164" fontId="36" fillId="37" borderId="18" xfId="0" applyNumberFormat="1" applyFont="1" applyFill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9" fillId="37" borderId="18" xfId="42" applyNumberFormat="1" applyFont="1" applyFill="1" applyBorder="1" applyAlignment="1">
      <alignment vertical="center"/>
    </xf>
    <xf numFmtId="164" fontId="29" fillId="37" borderId="18" xfId="0" applyNumberFormat="1" applyFont="1" applyFill="1" applyBorder="1" applyAlignment="1">
      <alignment vertical="center"/>
    </xf>
    <xf numFmtId="164" fontId="29" fillId="0" borderId="18" xfId="42" applyNumberFormat="1" applyFont="1" applyFill="1" applyBorder="1" applyAlignment="1">
      <alignment vertical="center"/>
    </xf>
    <xf numFmtId="164" fontId="27" fillId="0" borderId="0" xfId="42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34" borderId="12" xfId="0" applyFont="1" applyFill="1" applyBorder="1" applyAlignment="1">
      <alignment vertical="center"/>
    </xf>
    <xf numFmtId="164" fontId="36" fillId="34" borderId="12" xfId="0" applyNumberFormat="1" applyFont="1" applyFill="1" applyBorder="1" applyAlignment="1">
      <alignment vertical="center"/>
    </xf>
    <xf numFmtId="164" fontId="36" fillId="0" borderId="0" xfId="0" applyNumberFormat="1" applyFont="1" applyAlignment="1">
      <alignment vertical="center"/>
    </xf>
    <xf numFmtId="164" fontId="36" fillId="34" borderId="12" xfId="42" applyNumberFormat="1" applyFont="1" applyFill="1" applyBorder="1" applyAlignment="1">
      <alignment vertical="center"/>
    </xf>
    <xf numFmtId="164" fontId="30" fillId="0" borderId="0" xfId="42" applyNumberFormat="1" applyFont="1" applyFill="1" applyBorder="1" applyAlignment="1">
      <alignment vertical="center"/>
    </xf>
    <xf numFmtId="0" fontId="23" fillId="33" borderId="17" xfId="0" applyFont="1" applyFill="1" applyBorder="1" applyAlignment="1">
      <alignment vertical="center"/>
    </xf>
    <xf numFmtId="164" fontId="36" fillId="33" borderId="17" xfId="0" applyNumberFormat="1" applyFont="1" applyFill="1" applyBorder="1" applyAlignment="1">
      <alignment vertical="center"/>
    </xf>
    <xf numFmtId="164" fontId="36" fillId="33" borderId="17" xfId="42" applyNumberFormat="1" applyFont="1" applyFill="1" applyBorder="1" applyAlignment="1">
      <alignment vertical="center"/>
    </xf>
    <xf numFmtId="164" fontId="36" fillId="0" borderId="0" xfId="42" applyNumberFormat="1" applyFont="1" applyFill="1" applyBorder="1" applyAlignment="1">
      <alignment vertical="center"/>
    </xf>
    <xf numFmtId="0" fontId="23" fillId="34" borderId="16" xfId="0" applyFont="1" applyFill="1" applyBorder="1" applyAlignment="1">
      <alignment vertical="center"/>
    </xf>
    <xf numFmtId="164" fontId="23" fillId="34" borderId="16" xfId="0" applyNumberFormat="1" applyFont="1" applyFill="1" applyBorder="1" applyAlignment="1">
      <alignment vertical="center"/>
    </xf>
    <xf numFmtId="164" fontId="29" fillId="0" borderId="0" xfId="42" applyNumberFormat="1" applyFont="1" applyFill="1" applyAlignment="1">
      <alignment vertical="center"/>
    </xf>
    <xf numFmtId="164" fontId="29" fillId="0" borderId="0" xfId="0" applyNumberFormat="1" applyFont="1" applyFill="1" applyAlignment="1">
      <alignment vertical="center"/>
    </xf>
    <xf numFmtId="164" fontId="0" fillId="0" borderId="18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18" xfId="0" applyFont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164" fontId="18" fillId="33" borderId="18" xfId="42" applyNumberFormat="1" applyFont="1" applyFill="1" applyBorder="1" applyAlignment="1">
      <alignment horizontal="center" vertical="center"/>
    </xf>
    <xf numFmtId="164" fontId="18" fillId="0" borderId="18" xfId="42" applyNumberFormat="1" applyFont="1" applyBorder="1" applyAlignment="1">
      <alignment horizontal="center" vertical="center"/>
    </xf>
    <xf numFmtId="164" fontId="18" fillId="33" borderId="18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18" fillId="0" borderId="19" xfId="42" applyNumberFormat="1" applyFont="1" applyBorder="1" applyAlignment="1">
      <alignment horizontal="center" vertical="center"/>
    </xf>
    <xf numFmtId="164" fontId="18" fillId="33" borderId="19" xfId="0" applyNumberFormat="1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/>
    </xf>
    <xf numFmtId="164" fontId="20" fillId="33" borderId="15" xfId="0" applyNumberFormat="1" applyFont="1" applyFill="1" applyBorder="1" applyAlignment="1">
      <alignment vertical="center"/>
    </xf>
    <xf numFmtId="164" fontId="20" fillId="0" borderId="15" xfId="0" applyNumberFormat="1" applyFont="1" applyBorder="1" applyAlignment="1">
      <alignment vertical="center"/>
    </xf>
    <xf numFmtId="164" fontId="20" fillId="33" borderId="11" xfId="0" applyNumberFormat="1" applyFont="1" applyFill="1" applyBorder="1" applyAlignment="1">
      <alignment vertical="center"/>
    </xf>
    <xf numFmtId="164" fontId="20" fillId="0" borderId="25" xfId="0" applyNumberFormat="1" applyFont="1" applyBorder="1" applyAlignment="1">
      <alignment vertical="center"/>
    </xf>
    <xf numFmtId="164" fontId="18" fillId="0" borderId="0" xfId="0" applyNumberFormat="1" applyFont="1" applyAlignment="1">
      <alignment horizontal="center" vertical="center"/>
    </xf>
    <xf numFmtId="164" fontId="18" fillId="0" borderId="10" xfId="42" applyNumberFormat="1" applyFont="1" applyBorder="1" applyAlignment="1">
      <alignment horizontal="center" vertical="center"/>
    </xf>
    <xf numFmtId="164" fontId="18" fillId="0" borderId="15" xfId="42" applyNumberFormat="1" applyFont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Border="1" applyAlignment="1">
      <alignment vertical="center"/>
    </xf>
    <xf numFmtId="164" fontId="29" fillId="0" borderId="0" xfId="0" applyNumberFormat="1" applyFont="1" applyFill="1" applyBorder="1" applyAlignment="1">
      <alignment vertical="center"/>
    </xf>
    <xf numFmtId="164" fontId="29" fillId="0" borderId="0" xfId="42" applyNumberFormat="1" applyFont="1" applyFill="1" applyBorder="1" applyAlignment="1">
      <alignment vertical="center"/>
    </xf>
    <xf numFmtId="164" fontId="29" fillId="0" borderId="0" xfId="42" applyNumberFormat="1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64" fontId="38" fillId="0" borderId="0" xfId="0" applyNumberFormat="1" applyFont="1" applyBorder="1" applyAlignment="1">
      <alignment vertical="center"/>
    </xf>
    <xf numFmtId="164" fontId="20" fillId="0" borderId="0" xfId="42" applyNumberFormat="1" applyFont="1" applyBorder="1" applyAlignment="1">
      <alignment vertical="center"/>
    </xf>
    <xf numFmtId="165" fontId="29" fillId="33" borderId="18" xfId="42" applyNumberFormat="1" applyFont="1" applyFill="1" applyBorder="1" applyAlignment="1">
      <alignment vertical="center"/>
    </xf>
    <xf numFmtId="164" fontId="29" fillId="0" borderId="18" xfId="0" applyNumberFormat="1" applyFont="1" applyBorder="1" applyAlignment="1">
      <alignment vertical="center"/>
    </xf>
    <xf numFmtId="164" fontId="23" fillId="0" borderId="0" xfId="42" applyNumberFormat="1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right" vertical="center"/>
    </xf>
    <xf numFmtId="164" fontId="29" fillId="33" borderId="22" xfId="0" applyNumberFormat="1" applyFont="1" applyFill="1" applyBorder="1" applyAlignment="1">
      <alignment horizontal="right" vertical="center"/>
    </xf>
    <xf numFmtId="164" fontId="29" fillId="0" borderId="18" xfId="0" applyNumberFormat="1" applyFont="1" applyBorder="1" applyAlignment="1">
      <alignment horizontal="right" vertical="center"/>
    </xf>
    <xf numFmtId="164" fontId="36" fillId="0" borderId="18" xfId="0" applyNumberFormat="1" applyFont="1" applyBorder="1" applyAlignment="1">
      <alignment vertical="center"/>
    </xf>
    <xf numFmtId="164" fontId="38" fillId="33" borderId="18" xfId="42" applyNumberFormat="1" applyFont="1" applyFill="1" applyBorder="1" applyAlignment="1">
      <alignment vertical="center"/>
    </xf>
    <xf numFmtId="0" fontId="29" fillId="35" borderId="0" xfId="0" applyFont="1" applyFill="1" applyAlignment="1">
      <alignment vertical="center"/>
    </xf>
    <xf numFmtId="164" fontId="36" fillId="0" borderId="0" xfId="0" applyNumberFormat="1" applyFont="1" applyFill="1" applyAlignment="1">
      <alignment vertical="center"/>
    </xf>
    <xf numFmtId="164" fontId="23" fillId="0" borderId="0" xfId="42" applyNumberFormat="1" applyFont="1" applyFill="1" applyAlignment="1">
      <alignment vertical="center"/>
    </xf>
    <xf numFmtId="164" fontId="36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38" fillId="33" borderId="18" xfId="0" applyNumberFormat="1" applyFont="1" applyFill="1" applyBorder="1" applyAlignment="1">
      <alignment vertical="center"/>
    </xf>
    <xf numFmtId="0" fontId="29" fillId="37" borderId="18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0" fontId="28" fillId="33" borderId="26" xfId="0" applyFont="1" applyFill="1" applyBorder="1" applyAlignment="1">
      <alignment vertical="center"/>
    </xf>
    <xf numFmtId="164" fontId="28" fillId="0" borderId="0" xfId="0" applyNumberFormat="1" applyFont="1" applyBorder="1" applyAlignment="1">
      <alignment vertical="center"/>
    </xf>
    <xf numFmtId="164" fontId="37" fillId="0" borderId="0" xfId="0" applyNumberFormat="1" applyFont="1" applyFill="1" applyBorder="1" applyAlignment="1">
      <alignment horizontal="left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20" fillId="0" borderId="11" xfId="0" applyNumberFormat="1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/>
    <xf numFmtId="164" fontId="0" fillId="0" borderId="23" xfId="42" applyNumberFormat="1" applyFont="1" applyBorder="1" applyAlignment="1">
      <alignment horizontal="right" vertical="center"/>
    </xf>
    <xf numFmtId="164" fontId="29" fillId="39" borderId="18" xfId="42" applyNumberFormat="1" applyFont="1" applyFill="1" applyBorder="1" applyAlignment="1">
      <alignment vertical="center"/>
    </xf>
    <xf numFmtId="164" fontId="0" fillId="33" borderId="23" xfId="0" applyNumberForma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164" fontId="0" fillId="0" borderId="23" xfId="42" applyNumberFormat="1" applyFont="1" applyBorder="1" applyAlignment="1">
      <alignment vertical="center"/>
    </xf>
    <xf numFmtId="164" fontId="0" fillId="33" borderId="28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164" fontId="0" fillId="0" borderId="28" xfId="42" applyNumberFormat="1" applyFont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14" fillId="0" borderId="31" xfId="0" applyNumberFormat="1" applyFont="1" applyFill="1" applyBorder="1" applyAlignment="1">
      <alignment vertical="center"/>
    </xf>
    <xf numFmtId="164" fontId="24" fillId="0" borderId="28" xfId="0" applyNumberFormat="1" applyFont="1" applyFill="1" applyBorder="1" applyAlignment="1">
      <alignment vertical="center"/>
    </xf>
    <xf numFmtId="164" fontId="24" fillId="0" borderId="31" xfId="0" applyNumberFormat="1" applyFont="1" applyBorder="1" applyAlignment="1">
      <alignment vertical="center"/>
    </xf>
    <xf numFmtId="164" fontId="0" fillId="33" borderId="28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65" fontId="0" fillId="0" borderId="23" xfId="42" applyNumberFormat="1" applyFont="1" applyFill="1" applyBorder="1" applyAlignment="1">
      <alignment vertical="center"/>
    </xf>
    <xf numFmtId="165" fontId="0" fillId="33" borderId="23" xfId="42" applyNumberFormat="1" applyFont="1" applyFill="1" applyBorder="1" applyAlignment="1">
      <alignment vertical="center"/>
    </xf>
    <xf numFmtId="165" fontId="0" fillId="0" borderId="28" xfId="42" applyNumberFormat="1" applyFont="1" applyFill="1" applyBorder="1" applyAlignment="1">
      <alignment vertical="center"/>
    </xf>
    <xf numFmtId="164" fontId="29" fillId="0" borderId="28" xfId="0" applyNumberFormat="1" applyFont="1" applyFill="1" applyBorder="1" applyAlignment="1">
      <alignment vertical="center"/>
    </xf>
    <xf numFmtId="164" fontId="0" fillId="33" borderId="23" xfId="42" applyNumberFormat="1" applyFont="1" applyFill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29" fillId="0" borderId="0" xfId="0" applyNumberFormat="1" applyFont="1"/>
    <xf numFmtId="0" fontId="0" fillId="37" borderId="18" xfId="0" applyFont="1" applyFill="1" applyBorder="1" applyAlignment="1">
      <alignment vertical="center"/>
    </xf>
    <xf numFmtId="0" fontId="40" fillId="0" borderId="0" xfId="43" applyFont="1" applyAlignment="1">
      <alignment vertical="center"/>
    </xf>
    <xf numFmtId="8" fontId="40" fillId="0" borderId="0" xfId="43" applyNumberFormat="1" applyFont="1" applyAlignment="1">
      <alignment vertical="center"/>
    </xf>
    <xf numFmtId="0" fontId="42" fillId="0" borderId="0" xfId="43" applyFont="1"/>
    <xf numFmtId="0" fontId="39" fillId="0" borderId="0" xfId="43" applyAlignment="1">
      <alignment vertical="center"/>
    </xf>
    <xf numFmtId="0" fontId="42" fillId="0" borderId="0" xfId="43" applyFont="1" applyAlignment="1">
      <alignment horizontal="center"/>
    </xf>
    <xf numFmtId="0" fontId="43" fillId="0" borderId="0" xfId="43" applyFont="1" applyAlignment="1">
      <alignment horizontal="center"/>
    </xf>
    <xf numFmtId="8" fontId="39" fillId="0" borderId="0" xfId="43" applyNumberFormat="1" applyAlignment="1">
      <alignment vertical="center"/>
    </xf>
    <xf numFmtId="0" fontId="44" fillId="0" borderId="0" xfId="43" applyFont="1" applyAlignment="1">
      <alignment horizontal="center" vertical="center"/>
    </xf>
    <xf numFmtId="0" fontId="44" fillId="40" borderId="27" xfId="43" applyFont="1" applyFill="1" applyBorder="1" applyAlignment="1">
      <alignment horizontal="center" vertical="center"/>
    </xf>
    <xf numFmtId="0" fontId="44" fillId="40" borderId="33" xfId="43" applyFont="1" applyFill="1" applyBorder="1" applyAlignment="1">
      <alignment horizontal="center" vertical="center"/>
    </xf>
    <xf numFmtId="8" fontId="44" fillId="40" borderId="33" xfId="43" applyNumberFormat="1" applyFont="1" applyFill="1" applyBorder="1" applyAlignment="1">
      <alignment horizontal="center" vertical="center"/>
    </xf>
    <xf numFmtId="8" fontId="44" fillId="40" borderId="34" xfId="43" applyNumberFormat="1" applyFont="1" applyFill="1" applyBorder="1" applyAlignment="1">
      <alignment horizontal="center" vertical="center"/>
    </xf>
    <xf numFmtId="8" fontId="44" fillId="40" borderId="11" xfId="43" applyNumberFormat="1" applyFont="1" applyFill="1" applyBorder="1" applyAlignment="1">
      <alignment horizontal="center" vertical="center"/>
    </xf>
    <xf numFmtId="8" fontId="44" fillId="40" borderId="12" xfId="43" applyNumberFormat="1" applyFont="1" applyFill="1" applyBorder="1" applyAlignment="1">
      <alignment horizontal="center" vertical="center"/>
    </xf>
    <xf numFmtId="0" fontId="45" fillId="0" borderId="0" xfId="43" applyFont="1" applyAlignment="1">
      <alignment horizontal="center" vertical="center"/>
    </xf>
    <xf numFmtId="0" fontId="46" fillId="0" borderId="38" xfId="43" applyFont="1" applyBorder="1" applyAlignment="1">
      <alignment horizontal="center" vertical="center"/>
    </xf>
    <xf numFmtId="8" fontId="47" fillId="42" borderId="39" xfId="43" applyNumberFormat="1" applyFont="1" applyFill="1" applyBorder="1" applyAlignment="1">
      <alignment vertical="center"/>
    </xf>
    <xf numFmtId="8" fontId="46" fillId="0" borderId="37" xfId="43" applyNumberFormat="1" applyFont="1" applyBorder="1" applyAlignment="1">
      <alignment vertical="center"/>
    </xf>
    <xf numFmtId="8" fontId="46" fillId="0" borderId="40" xfId="43" applyNumberFormat="1" applyFont="1" applyBorder="1" applyAlignment="1">
      <alignment vertical="center"/>
    </xf>
    <xf numFmtId="8" fontId="46" fillId="0" borderId="39" xfId="43" applyNumberFormat="1" applyFont="1" applyBorder="1" applyAlignment="1">
      <alignment vertical="center"/>
    </xf>
    <xf numFmtId="0" fontId="46" fillId="0" borderId="42" xfId="43" applyFont="1" applyBorder="1" applyAlignment="1">
      <alignment horizontal="center" vertical="center"/>
    </xf>
    <xf numFmtId="8" fontId="47" fillId="42" borderId="14" xfId="43" applyNumberFormat="1" applyFont="1" applyFill="1" applyBorder="1" applyAlignment="1">
      <alignment vertical="center"/>
    </xf>
    <xf numFmtId="8" fontId="46" fillId="0" borderId="41" xfId="43" applyNumberFormat="1" applyFont="1" applyBorder="1" applyAlignment="1">
      <alignment vertical="center"/>
    </xf>
    <xf numFmtId="8" fontId="46" fillId="0" borderId="43" xfId="43" applyNumberFormat="1" applyFont="1" applyBorder="1" applyAlignment="1">
      <alignment vertical="center"/>
    </xf>
    <xf numFmtId="8" fontId="46" fillId="0" borderId="17" xfId="43" applyNumberFormat="1" applyFont="1" applyBorder="1" applyAlignment="1">
      <alignment vertical="center"/>
    </xf>
    <xf numFmtId="8" fontId="46" fillId="0" borderId="14" xfId="43" applyNumberFormat="1" applyFont="1" applyBorder="1" applyAlignment="1">
      <alignment vertical="center"/>
    </xf>
    <xf numFmtId="0" fontId="46" fillId="0" borderId="45" xfId="43" applyFont="1" applyBorder="1" applyAlignment="1">
      <alignment horizontal="center" vertical="center"/>
    </xf>
    <xf numFmtId="8" fontId="47" fillId="42" borderId="28" xfId="43" applyNumberFormat="1" applyFont="1" applyFill="1" applyBorder="1" applyAlignment="1">
      <alignment vertical="center"/>
    </xf>
    <xf numFmtId="8" fontId="46" fillId="0" borderId="46" xfId="43" applyNumberFormat="1" applyFont="1" applyBorder="1" applyAlignment="1">
      <alignment vertical="center"/>
    </xf>
    <xf numFmtId="8" fontId="46" fillId="0" borderId="47" xfId="43" applyNumberFormat="1" applyFont="1" applyBorder="1" applyAlignment="1">
      <alignment vertical="center"/>
    </xf>
    <xf numFmtId="8" fontId="46" fillId="0" borderId="28" xfId="43" applyNumberFormat="1" applyFont="1" applyBorder="1" applyAlignment="1">
      <alignment vertical="center"/>
    </xf>
    <xf numFmtId="0" fontId="45" fillId="0" borderId="0" xfId="43" applyFont="1" applyAlignment="1">
      <alignment vertical="center"/>
    </xf>
    <xf numFmtId="8" fontId="47" fillId="42" borderId="16" xfId="43" applyNumberFormat="1" applyFont="1" applyFill="1" applyBorder="1" applyAlignment="1">
      <alignment vertical="center"/>
    </xf>
    <xf numFmtId="8" fontId="46" fillId="0" borderId="48" xfId="43" applyNumberFormat="1" applyFont="1" applyBorder="1" applyAlignment="1">
      <alignment vertical="center"/>
    </xf>
    <xf numFmtId="8" fontId="46" fillId="0" borderId="49" xfId="43" applyNumberFormat="1" applyFont="1" applyBorder="1" applyAlignment="1">
      <alignment vertical="center"/>
    </xf>
    <xf numFmtId="8" fontId="46" fillId="0" borderId="16" xfId="43" applyNumberFormat="1" applyFont="1" applyBorder="1" applyAlignment="1">
      <alignment vertical="center"/>
    </xf>
    <xf numFmtId="0" fontId="47" fillId="0" borderId="0" xfId="43" applyFont="1" applyAlignment="1">
      <alignment horizontal="center" vertical="center"/>
    </xf>
    <xf numFmtId="8" fontId="47" fillId="0" borderId="0" xfId="43" applyNumberFormat="1" applyFont="1" applyAlignment="1">
      <alignment vertical="center"/>
    </xf>
    <xf numFmtId="8" fontId="46" fillId="0" borderId="0" xfId="43" applyNumberFormat="1" applyFont="1" applyAlignment="1">
      <alignment vertical="center"/>
    </xf>
    <xf numFmtId="0" fontId="47" fillId="41" borderId="26" xfId="43" applyFont="1" applyFill="1" applyBorder="1" applyAlignment="1">
      <alignment vertical="center"/>
    </xf>
    <xf numFmtId="0" fontId="47" fillId="41" borderId="36" xfId="43" applyFont="1" applyFill="1" applyBorder="1" applyAlignment="1">
      <alignment vertical="center"/>
    </xf>
    <xf numFmtId="0" fontId="47" fillId="41" borderId="15" xfId="43" applyFont="1" applyFill="1" applyBorder="1" applyAlignment="1">
      <alignment vertical="center"/>
    </xf>
    <xf numFmtId="8" fontId="47" fillId="42" borderId="11" xfId="43" applyNumberFormat="1" applyFont="1" applyFill="1" applyBorder="1" applyAlignment="1">
      <alignment vertical="center"/>
    </xf>
    <xf numFmtId="8" fontId="47" fillId="0" borderId="51" xfId="43" applyNumberFormat="1" applyFont="1" applyBorder="1" applyAlignment="1">
      <alignment vertical="center"/>
    </xf>
    <xf numFmtId="8" fontId="47" fillId="0" borderId="54" xfId="43" applyNumberFormat="1" applyFont="1" applyBorder="1" applyAlignment="1">
      <alignment vertical="center"/>
    </xf>
    <xf numFmtId="8" fontId="47" fillId="0" borderId="57" xfId="43" applyNumberFormat="1" applyFont="1" applyBorder="1" applyAlignment="1">
      <alignment vertical="center"/>
    </xf>
    <xf numFmtId="0" fontId="44" fillId="0" borderId="0" xfId="43" applyFont="1" applyAlignment="1">
      <alignment vertical="center"/>
    </xf>
    <xf numFmtId="0" fontId="45" fillId="0" borderId="0" xfId="43" applyFont="1" applyAlignment="1">
      <alignment horizontal="right" vertical="center"/>
    </xf>
    <xf numFmtId="14" fontId="45" fillId="0" borderId="58" xfId="43" applyNumberFormat="1" applyFont="1" applyBorder="1" applyAlignment="1">
      <alignment horizontal="center" vertical="center"/>
    </xf>
    <xf numFmtId="8" fontId="45" fillId="0" borderId="0" xfId="43" applyNumberFormat="1" applyFont="1" applyAlignment="1">
      <alignment vertical="center"/>
    </xf>
    <xf numFmtId="0" fontId="45" fillId="0" borderId="0" xfId="43" applyFont="1" applyAlignment="1">
      <alignment horizontal="left" vertical="center"/>
    </xf>
    <xf numFmtId="0" fontId="46" fillId="0" borderId="60" xfId="43" applyFont="1" applyBorder="1" applyAlignment="1">
      <alignment horizontal="center" vertical="center"/>
    </xf>
    <xf numFmtId="8" fontId="47" fillId="42" borderId="17" xfId="43" applyNumberFormat="1" applyFont="1" applyFill="1" applyBorder="1" applyAlignment="1">
      <alignment vertical="center"/>
    </xf>
    <xf numFmtId="8" fontId="47" fillId="42" borderId="51" xfId="43" applyNumberFormat="1" applyFont="1" applyFill="1" applyBorder="1" applyAlignment="1">
      <alignment vertical="center"/>
    </xf>
    <xf numFmtId="0" fontId="46" fillId="0" borderId="61" xfId="43" applyFont="1" applyBorder="1" applyAlignment="1">
      <alignment horizontal="center" vertical="center"/>
    </xf>
    <xf numFmtId="8" fontId="47" fillId="42" borderId="62" xfId="43" applyNumberFormat="1" applyFont="1" applyFill="1" applyBorder="1" applyAlignment="1">
      <alignment vertical="center"/>
    </xf>
    <xf numFmtId="0" fontId="46" fillId="0" borderId="64" xfId="43" applyFont="1" applyBorder="1" applyAlignment="1">
      <alignment horizontal="center" vertical="center"/>
    </xf>
    <xf numFmtId="8" fontId="46" fillId="0" borderId="54" xfId="43" applyNumberFormat="1" applyFont="1" applyBorder="1" applyAlignment="1">
      <alignment vertical="center"/>
    </xf>
    <xf numFmtId="8" fontId="46" fillId="0" borderId="65" xfId="43" applyNumberFormat="1" applyFont="1" applyBorder="1" applyAlignment="1">
      <alignment vertical="center"/>
    </xf>
    <xf numFmtId="0" fontId="44" fillId="40" borderId="27" xfId="43" applyFont="1" applyFill="1" applyBorder="1" applyAlignment="1">
      <alignment vertical="center"/>
    </xf>
    <xf numFmtId="8" fontId="47" fillId="42" borderId="14" xfId="43" applyNumberFormat="1" applyFont="1" applyFill="1" applyBorder="1" applyAlignment="1" applyProtection="1">
      <alignment vertical="center"/>
      <protection locked="0"/>
    </xf>
    <xf numFmtId="8" fontId="46" fillId="0" borderId="41" xfId="43" applyNumberFormat="1" applyFont="1" applyBorder="1" applyAlignment="1" applyProtection="1">
      <alignment vertical="center"/>
      <protection locked="0"/>
    </xf>
    <xf numFmtId="8" fontId="46" fillId="0" borderId="43" xfId="43" applyNumberFormat="1" applyFont="1" applyBorder="1" applyAlignment="1" applyProtection="1">
      <alignment vertical="center"/>
      <protection locked="0"/>
    </xf>
    <xf numFmtId="8" fontId="46" fillId="0" borderId="68" xfId="43" applyNumberFormat="1" applyFont="1" applyBorder="1" applyAlignment="1">
      <alignment vertical="center"/>
    </xf>
    <xf numFmtId="0" fontId="48" fillId="0" borderId="0" xfId="43" applyFont="1" applyAlignment="1">
      <alignment vertical="center"/>
    </xf>
    <xf numFmtId="8" fontId="47" fillId="0" borderId="41" xfId="43" applyNumberFormat="1" applyFont="1" applyBorder="1" applyAlignment="1">
      <alignment vertical="center"/>
    </xf>
    <xf numFmtId="8" fontId="47" fillId="0" borderId="62" xfId="43" applyNumberFormat="1" applyFont="1" applyBorder="1" applyAlignment="1">
      <alignment vertical="center"/>
    </xf>
    <xf numFmtId="8" fontId="46" fillId="0" borderId="69" xfId="43" applyNumberFormat="1" applyFont="1" applyBorder="1" applyAlignment="1">
      <alignment vertical="center"/>
    </xf>
    <xf numFmtId="8" fontId="46" fillId="0" borderId="62" xfId="43" applyNumberFormat="1" applyFont="1" applyBorder="1" applyAlignment="1">
      <alignment vertical="center"/>
    </xf>
    <xf numFmtId="8" fontId="47" fillId="0" borderId="41" xfId="43" applyNumberFormat="1" applyFont="1" applyBorder="1" applyAlignment="1" applyProtection="1">
      <alignment vertical="center"/>
      <protection locked="0"/>
    </xf>
    <xf numFmtId="8" fontId="47" fillId="0" borderId="62" xfId="43" applyNumberFormat="1" applyFont="1" applyBorder="1" applyAlignment="1" applyProtection="1">
      <alignment vertical="center"/>
      <protection locked="0"/>
    </xf>
    <xf numFmtId="8" fontId="46" fillId="0" borderId="53" xfId="43" applyNumberFormat="1" applyFont="1" applyBorder="1" applyAlignment="1">
      <alignment vertical="center"/>
    </xf>
    <xf numFmtId="8" fontId="47" fillId="42" borderId="71" xfId="43" applyNumberFormat="1" applyFont="1" applyFill="1" applyBorder="1" applyAlignment="1">
      <alignment vertical="center"/>
    </xf>
    <xf numFmtId="8" fontId="47" fillId="0" borderId="65" xfId="43" applyNumberFormat="1" applyFont="1" applyBorder="1" applyAlignment="1">
      <alignment vertical="center"/>
    </xf>
    <xf numFmtId="8" fontId="47" fillId="0" borderId="72" xfId="43" applyNumberFormat="1" applyFont="1" applyBorder="1" applyAlignment="1">
      <alignment vertical="center"/>
    </xf>
    <xf numFmtId="0" fontId="47" fillId="41" borderId="11" xfId="43" applyFont="1" applyFill="1" applyBorder="1" applyAlignment="1">
      <alignment horizontal="center" vertical="center"/>
    </xf>
    <xf numFmtId="0" fontId="47" fillId="41" borderId="15" xfId="43" applyFont="1" applyFill="1" applyBorder="1" applyAlignment="1">
      <alignment horizontal="center" vertical="center"/>
    </xf>
    <xf numFmtId="8" fontId="47" fillId="42" borderId="11" xfId="43" applyNumberFormat="1" applyFont="1" applyFill="1" applyBorder="1" applyAlignment="1">
      <alignment horizontal="center" vertical="center"/>
    </xf>
    <xf numFmtId="8" fontId="47" fillId="42" borderId="15" xfId="43" applyNumberFormat="1" applyFont="1" applyFill="1" applyBorder="1" applyAlignment="1">
      <alignment vertical="center"/>
    </xf>
    <xf numFmtId="0" fontId="46" fillId="0" borderId="0" xfId="43" applyFont="1" applyAlignment="1">
      <alignment vertical="center"/>
    </xf>
    <xf numFmtId="40" fontId="49" fillId="0" borderId="0" xfId="43" applyNumberFormat="1" applyFont="1" applyAlignment="1">
      <alignment vertical="center"/>
    </xf>
    <xf numFmtId="40" fontId="49" fillId="0" borderId="0" xfId="43" applyNumberFormat="1" applyFont="1" applyAlignment="1">
      <alignment horizontal="right" vertical="center"/>
    </xf>
    <xf numFmtId="1" fontId="49" fillId="0" borderId="0" xfId="43" applyNumberFormat="1" applyFont="1" applyAlignment="1">
      <alignment horizontal="left" vertical="center"/>
    </xf>
    <xf numFmtId="0" fontId="49" fillId="0" borderId="0" xfId="43" applyFont="1" applyAlignment="1">
      <alignment vertical="center"/>
    </xf>
    <xf numFmtId="1" fontId="44" fillId="0" borderId="0" xfId="43" applyNumberFormat="1" applyFont="1" applyAlignment="1">
      <alignment horizontal="left" vertical="center"/>
    </xf>
    <xf numFmtId="40" fontId="44" fillId="0" borderId="0" xfId="43" applyNumberFormat="1" applyFont="1" applyAlignment="1">
      <alignment vertical="center"/>
    </xf>
    <xf numFmtId="1" fontId="45" fillId="0" borderId="0" xfId="43" applyNumberFormat="1" applyFont="1" applyAlignment="1">
      <alignment horizontal="left" vertical="center"/>
    </xf>
    <xf numFmtId="40" fontId="45" fillId="0" borderId="0" xfId="43" applyNumberFormat="1" applyFont="1" applyAlignment="1">
      <alignment vertical="center"/>
    </xf>
    <xf numFmtId="0" fontId="39" fillId="0" borderId="0" xfId="43" applyFont="1" applyAlignment="1">
      <alignment vertical="center"/>
    </xf>
    <xf numFmtId="8" fontId="39" fillId="0" borderId="0" xfId="43" applyNumberFormat="1" applyFont="1" applyAlignment="1">
      <alignment vertical="center"/>
    </xf>
    <xf numFmtId="0" fontId="44" fillId="41" borderId="50" xfId="43" applyFont="1" applyFill="1" applyBorder="1" applyAlignment="1">
      <alignment horizontal="left" vertical="center"/>
    </xf>
    <xf numFmtId="0" fontId="44" fillId="41" borderId="66" xfId="43" applyFont="1" applyFill="1" applyBorder="1" applyAlignment="1">
      <alignment horizontal="left" vertical="center"/>
    </xf>
    <xf numFmtId="14" fontId="44" fillId="41" borderId="39" xfId="43" applyNumberFormat="1" applyFont="1" applyFill="1" applyBorder="1" applyAlignment="1">
      <alignment horizontal="center" vertical="center"/>
    </xf>
    <xf numFmtId="0" fontId="44" fillId="41" borderId="69" xfId="43" applyFont="1" applyFill="1" applyBorder="1" applyAlignment="1">
      <alignment horizontal="left" vertical="center"/>
    </xf>
    <xf numFmtId="14" fontId="44" fillId="41" borderId="70" xfId="43" applyNumberFormat="1" applyFont="1" applyFill="1" applyBorder="1" applyAlignment="1">
      <alignment horizontal="center" vertical="center"/>
    </xf>
    <xf numFmtId="14" fontId="44" fillId="41" borderId="12" xfId="43" applyNumberFormat="1" applyFont="1" applyFill="1" applyBorder="1" applyAlignment="1">
      <alignment horizontal="center" vertical="center"/>
    </xf>
    <xf numFmtId="0" fontId="44" fillId="41" borderId="67" xfId="43" applyFont="1" applyFill="1" applyBorder="1" applyAlignment="1">
      <alignment horizontal="left" vertical="center"/>
    </xf>
    <xf numFmtId="0" fontId="44" fillId="41" borderId="26" xfId="43" applyFont="1" applyFill="1" applyBorder="1" applyAlignment="1">
      <alignment horizontal="left" vertical="center"/>
    </xf>
    <xf numFmtId="0" fontId="44" fillId="41" borderId="35" xfId="43" applyFont="1" applyFill="1" applyBorder="1" applyAlignment="1">
      <alignment horizontal="left" vertical="center"/>
    </xf>
    <xf numFmtId="14" fontId="44" fillId="41" borderId="11" xfId="43" applyNumberFormat="1" applyFont="1" applyFill="1" applyBorder="1" applyAlignment="1">
      <alignment horizontal="center" vertical="center"/>
    </xf>
    <xf numFmtId="0" fontId="44" fillId="41" borderId="36" xfId="43" applyFont="1" applyFill="1" applyBorder="1" applyAlignment="1">
      <alignment horizontal="left" vertical="center"/>
    </xf>
    <xf numFmtId="14" fontId="44" fillId="41" borderId="15" xfId="43" applyNumberFormat="1" applyFont="1" applyFill="1" applyBorder="1" applyAlignment="1">
      <alignment horizontal="center" vertical="center"/>
    </xf>
    <xf numFmtId="8" fontId="44" fillId="40" borderId="70" xfId="43" applyNumberFormat="1" applyFont="1" applyFill="1" applyBorder="1" applyAlignment="1">
      <alignment horizontal="center" vertical="center"/>
    </xf>
    <xf numFmtId="8" fontId="46" fillId="0" borderId="51" xfId="43" applyNumberFormat="1" applyFont="1" applyBorder="1" applyAlignment="1">
      <alignment vertical="center"/>
    </xf>
    <xf numFmtId="0" fontId="44" fillId="40" borderId="34" xfId="43" applyFont="1" applyFill="1" applyBorder="1" applyAlignment="1">
      <alignment horizontal="center" vertical="center"/>
    </xf>
    <xf numFmtId="8" fontId="44" fillId="40" borderId="15" xfId="43" applyNumberFormat="1" applyFont="1" applyFill="1" applyBorder="1" applyAlignment="1">
      <alignment horizontal="center" vertical="center"/>
    </xf>
    <xf numFmtId="8" fontId="44" fillId="40" borderId="10" xfId="43" applyNumberFormat="1" applyFont="1" applyFill="1" applyBorder="1" applyAlignment="1">
      <alignment horizontal="center" vertical="center"/>
    </xf>
    <xf numFmtId="8" fontId="46" fillId="0" borderId="62" xfId="43" applyNumberFormat="1" applyFont="1" applyFill="1" applyBorder="1" applyAlignment="1" applyProtection="1">
      <alignment vertical="center"/>
      <protection locked="0"/>
    </xf>
    <xf numFmtId="8" fontId="46" fillId="0" borderId="62" xfId="43" applyNumberFormat="1" applyFont="1" applyFill="1" applyBorder="1" applyAlignment="1">
      <alignment vertical="center"/>
    </xf>
    <xf numFmtId="8" fontId="46" fillId="0" borderId="47" xfId="43" applyNumberFormat="1" applyFont="1" applyFill="1" applyBorder="1" applyAlignment="1">
      <alignment vertical="center"/>
    </xf>
    <xf numFmtId="8" fontId="46" fillId="0" borderId="41" xfId="43" applyNumberFormat="1" applyFont="1" applyFill="1" applyBorder="1" applyAlignment="1" applyProtection="1">
      <alignment vertical="center"/>
      <protection locked="0"/>
    </xf>
    <xf numFmtId="8" fontId="46" fillId="0" borderId="41" xfId="43" applyNumberFormat="1" applyFont="1" applyFill="1" applyBorder="1" applyAlignment="1">
      <alignment vertical="center"/>
    </xf>
    <xf numFmtId="8" fontId="46" fillId="0" borderId="46" xfId="43" applyNumberFormat="1" applyFont="1" applyFill="1" applyBorder="1" applyAlignment="1">
      <alignment vertical="center"/>
    </xf>
    <xf numFmtId="0" fontId="46" fillId="0" borderId="41" xfId="43" applyFont="1" applyBorder="1" applyAlignment="1">
      <alignment horizontal="left" vertical="center" indent="3"/>
    </xf>
    <xf numFmtId="0" fontId="46" fillId="0" borderId="63" xfId="43" applyFont="1" applyBorder="1" applyAlignment="1">
      <alignment horizontal="left" vertical="center" indent="3"/>
    </xf>
    <xf numFmtId="0" fontId="46" fillId="0" borderId="59" xfId="43" applyFont="1" applyBorder="1" applyAlignment="1">
      <alignment horizontal="left" vertical="center" indent="3"/>
    </xf>
    <xf numFmtId="0" fontId="46" fillId="0" borderId="37" xfId="43" applyFont="1" applyBorder="1" applyAlignment="1">
      <alignment horizontal="left" vertical="center" indent="3"/>
    </xf>
    <xf numFmtId="0" fontId="46" fillId="0" borderId="44" xfId="43" applyFont="1" applyBorder="1" applyAlignment="1">
      <alignment horizontal="left" vertical="center" indent="3"/>
    </xf>
    <xf numFmtId="8" fontId="46" fillId="0" borderId="50" xfId="43" applyNumberFormat="1" applyFont="1" applyBorder="1" applyAlignment="1">
      <alignment vertical="center"/>
    </xf>
    <xf numFmtId="8" fontId="46" fillId="0" borderId="73" xfId="43" applyNumberFormat="1" applyFont="1" applyBorder="1" applyAlignment="1">
      <alignment vertical="center"/>
    </xf>
    <xf numFmtId="8" fontId="46" fillId="0" borderId="74" xfId="43" applyNumberFormat="1" applyFont="1" applyBorder="1" applyAlignment="1">
      <alignment vertical="center"/>
    </xf>
    <xf numFmtId="8" fontId="46" fillId="0" borderId="52" xfId="43" applyNumberFormat="1" applyFont="1" applyBorder="1" applyAlignment="1">
      <alignment vertical="center"/>
    </xf>
    <xf numFmtId="8" fontId="46" fillId="0" borderId="55" xfId="43" applyNumberFormat="1" applyFont="1" applyBorder="1" applyAlignment="1">
      <alignment vertical="center"/>
    </xf>
    <xf numFmtId="0" fontId="44" fillId="40" borderId="75" xfId="43" applyFont="1" applyFill="1" applyBorder="1" applyAlignment="1">
      <alignment vertical="center"/>
    </xf>
    <xf numFmtId="8" fontId="44" fillId="40" borderId="76" xfId="43" applyNumberFormat="1" applyFont="1" applyFill="1" applyBorder="1" applyAlignment="1">
      <alignment horizontal="center" vertical="center"/>
    </xf>
    <xf numFmtId="0" fontId="18" fillId="36" borderId="13" xfId="0" applyFont="1" applyFill="1" applyBorder="1" applyAlignment="1">
      <alignment vertical="center"/>
    </xf>
    <xf numFmtId="164" fontId="18" fillId="36" borderId="13" xfId="0" applyNumberFormat="1" applyFont="1" applyFill="1" applyBorder="1" applyAlignment="1">
      <alignment vertical="center"/>
    </xf>
    <xf numFmtId="164" fontId="18" fillId="36" borderId="13" xfId="0" applyNumberFormat="1" applyFont="1" applyFill="1" applyBorder="1" applyAlignment="1">
      <alignment horizontal="right" vertical="center"/>
    </xf>
    <xf numFmtId="0" fontId="23" fillId="36" borderId="13" xfId="0" applyFont="1" applyFill="1" applyBorder="1" applyAlignment="1">
      <alignment vertical="center"/>
    </xf>
    <xf numFmtId="164" fontId="23" fillId="36" borderId="13" xfId="0" applyNumberFormat="1" applyFont="1" applyFill="1" applyBorder="1" applyAlignment="1">
      <alignment vertical="center"/>
    </xf>
    <xf numFmtId="164" fontId="29" fillId="0" borderId="18" xfId="0" applyNumberFormat="1" applyFont="1" applyBorder="1" applyAlignment="1">
      <alignment horizontal="right" vertical="center"/>
    </xf>
    <xf numFmtId="0" fontId="23" fillId="34" borderId="75" xfId="0" applyFont="1" applyFill="1" applyBorder="1" applyAlignment="1">
      <alignment vertical="center"/>
    </xf>
    <xf numFmtId="0" fontId="23" fillId="33" borderId="73" xfId="0" applyFont="1" applyFill="1" applyBorder="1" applyAlignment="1">
      <alignment vertical="center"/>
    </xf>
    <xf numFmtId="0" fontId="23" fillId="34" borderId="55" xfId="0" applyFont="1" applyFill="1" applyBorder="1" applyAlignment="1">
      <alignment vertical="center"/>
    </xf>
    <xf numFmtId="164" fontId="23" fillId="34" borderId="39" xfId="0" applyNumberFormat="1" applyFont="1" applyFill="1" applyBorder="1" applyAlignment="1">
      <alignment vertical="center"/>
    </xf>
    <xf numFmtId="164" fontId="36" fillId="33" borderId="14" xfId="42" applyNumberFormat="1" applyFont="1" applyFill="1" applyBorder="1" applyAlignment="1">
      <alignment vertical="center"/>
    </xf>
    <xf numFmtId="164" fontId="23" fillId="34" borderId="77" xfId="0" applyNumberFormat="1" applyFont="1" applyFill="1" applyBorder="1" applyAlignment="1">
      <alignment vertical="center"/>
    </xf>
    <xf numFmtId="0" fontId="29" fillId="36" borderId="0" xfId="0" applyFont="1" applyFill="1" applyAlignment="1">
      <alignment vertical="center"/>
    </xf>
    <xf numFmtId="164" fontId="29" fillId="0" borderId="18" xfId="0" applyNumberFormat="1" applyFont="1" applyFill="1" applyBorder="1" applyAlignment="1">
      <alignment vertical="center"/>
    </xf>
    <xf numFmtId="164" fontId="29" fillId="0" borderId="18" xfId="0" applyNumberFormat="1" applyFont="1" applyFill="1" applyBorder="1" applyAlignment="1">
      <alignment horizontal="right" vertical="center"/>
    </xf>
    <xf numFmtId="164" fontId="36" fillId="0" borderId="18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4" fontId="29" fillId="36" borderId="0" xfId="42" applyNumberFormat="1" applyFont="1" applyFill="1" applyAlignment="1">
      <alignment vertical="center"/>
    </xf>
    <xf numFmtId="164" fontId="20" fillId="0" borderId="11" xfId="0" applyNumberFormat="1" applyFont="1" applyFill="1" applyBorder="1" applyAlignment="1">
      <alignment vertical="center"/>
    </xf>
    <xf numFmtId="164" fontId="29" fillId="0" borderId="58" xfId="0" applyNumberFormat="1" applyFont="1" applyBorder="1"/>
    <xf numFmtId="44" fontId="18" fillId="33" borderId="10" xfId="42" applyFont="1" applyFill="1" applyBorder="1" applyAlignment="1">
      <alignment horizontal="center" vertical="center"/>
    </xf>
    <xf numFmtId="44" fontId="29" fillId="0" borderId="0" xfId="42" applyFont="1" applyAlignment="1">
      <alignment vertical="center"/>
    </xf>
    <xf numFmtId="44" fontId="29" fillId="33" borderId="18" xfId="42" applyFont="1" applyFill="1" applyBorder="1" applyAlignment="1">
      <alignment vertical="center"/>
    </xf>
    <xf numFmtId="44" fontId="29" fillId="37" borderId="18" xfId="42" applyFont="1" applyFill="1" applyBorder="1" applyAlignment="1">
      <alignment vertical="center"/>
    </xf>
    <xf numFmtId="44" fontId="18" fillId="0" borderId="0" xfId="42" applyFont="1" applyAlignment="1">
      <alignment vertical="center"/>
    </xf>
    <xf numFmtId="44" fontId="20" fillId="0" borderId="0" xfId="42" applyFont="1" applyAlignment="1">
      <alignment vertical="center"/>
    </xf>
    <xf numFmtId="44" fontId="18" fillId="33" borderId="19" xfId="42" applyFont="1" applyFill="1" applyBorder="1" applyAlignment="1">
      <alignment horizontal="center" vertical="center"/>
    </xf>
    <xf numFmtId="44" fontId="36" fillId="33" borderId="18" xfId="42" applyFont="1" applyFill="1" applyBorder="1" applyAlignment="1">
      <alignment vertical="center"/>
    </xf>
    <xf numFmtId="44" fontId="36" fillId="37" borderId="18" xfId="42" applyFont="1" applyFill="1" applyBorder="1" applyAlignment="1">
      <alignment vertical="center"/>
    </xf>
    <xf numFmtId="44" fontId="23" fillId="0" borderId="0" xfId="42" applyFont="1" applyAlignment="1">
      <alignment vertical="center"/>
    </xf>
    <xf numFmtId="44" fontId="29" fillId="0" borderId="0" xfId="42" applyFont="1" applyFill="1" applyBorder="1" applyAlignment="1">
      <alignment vertical="center"/>
    </xf>
    <xf numFmtId="44" fontId="27" fillId="0" borderId="0" xfId="42" applyFont="1" applyAlignment="1">
      <alignment vertical="center"/>
    </xf>
    <xf numFmtId="44" fontId="18" fillId="33" borderId="11" xfId="42" applyFont="1" applyFill="1" applyBorder="1" applyAlignment="1">
      <alignment horizontal="center" vertical="center"/>
    </xf>
    <xf numFmtId="44" fontId="20" fillId="33" borderId="11" xfId="42" applyFont="1" applyFill="1" applyBorder="1" applyAlignment="1">
      <alignment vertical="center"/>
    </xf>
    <xf numFmtId="44" fontId="28" fillId="33" borderId="11" xfId="42" applyFont="1" applyFill="1" applyBorder="1" applyAlignment="1">
      <alignment vertical="center"/>
    </xf>
    <xf numFmtId="44" fontId="36" fillId="34" borderId="12" xfId="42" applyFont="1" applyFill="1" applyBorder="1" applyAlignment="1">
      <alignment vertical="center"/>
    </xf>
    <xf numFmtId="44" fontId="36" fillId="33" borderId="17" xfId="42" applyFont="1" applyFill="1" applyBorder="1" applyAlignment="1">
      <alignment vertical="center"/>
    </xf>
    <xf numFmtId="44" fontId="23" fillId="34" borderId="16" xfId="42" applyFont="1" applyFill="1" applyBorder="1" applyAlignment="1">
      <alignment vertical="center"/>
    </xf>
    <xf numFmtId="44" fontId="29" fillId="0" borderId="0" xfId="42" applyFont="1" applyFill="1" applyAlignment="1">
      <alignment vertical="center"/>
    </xf>
    <xf numFmtId="44" fontId="29" fillId="0" borderId="0" xfId="42" applyFont="1"/>
    <xf numFmtId="44" fontId="29" fillId="0" borderId="58" xfId="42" applyFont="1" applyBorder="1"/>
    <xf numFmtId="0" fontId="29" fillId="0" borderId="0" xfId="0" applyFont="1" applyAlignment="1">
      <alignment horizontal="right"/>
    </xf>
    <xf numFmtId="164" fontId="0" fillId="0" borderId="28" xfId="42" applyNumberFormat="1" applyFont="1" applyFill="1" applyBorder="1" applyAlignment="1">
      <alignment vertical="center"/>
    </xf>
    <xf numFmtId="8" fontId="47" fillId="0" borderId="22" xfId="43" applyNumberFormat="1" applyFont="1" applyFill="1" applyBorder="1" applyAlignment="1">
      <alignment horizontal="center" vertical="center"/>
    </xf>
    <xf numFmtId="8" fontId="47" fillId="0" borderId="24" xfId="43" applyNumberFormat="1" applyFont="1" applyFill="1" applyBorder="1" applyAlignment="1">
      <alignment horizontal="center" vertical="center"/>
    </xf>
    <xf numFmtId="8" fontId="47" fillId="0" borderId="71" xfId="43" applyNumberFormat="1" applyFont="1" applyFill="1" applyBorder="1" applyAlignment="1">
      <alignment horizontal="center" vertical="center"/>
    </xf>
    <xf numFmtId="8" fontId="47" fillId="0" borderId="80" xfId="43" applyNumberFormat="1" applyFont="1" applyBorder="1" applyAlignment="1">
      <alignment vertical="center"/>
    </xf>
    <xf numFmtId="164" fontId="29" fillId="39" borderId="18" xfId="0" applyNumberFormat="1" applyFont="1" applyFill="1" applyBorder="1" applyAlignment="1">
      <alignment vertical="center"/>
    </xf>
    <xf numFmtId="8" fontId="46" fillId="0" borderId="59" xfId="43" applyNumberFormat="1" applyFont="1" applyBorder="1" applyAlignment="1">
      <alignment vertical="center"/>
    </xf>
    <xf numFmtId="8" fontId="46" fillId="0" borderId="62" xfId="43" applyNumberFormat="1" applyFont="1" applyBorder="1" applyAlignment="1" applyProtection="1">
      <alignment vertical="center"/>
      <protection locked="0"/>
    </xf>
    <xf numFmtId="0" fontId="29" fillId="0" borderId="0" xfId="0" applyFont="1" applyBorder="1"/>
    <xf numFmtId="164" fontId="29" fillId="0" borderId="0" xfId="0" applyNumberFormat="1" applyFont="1" applyBorder="1"/>
    <xf numFmtId="0" fontId="29" fillId="0" borderId="0" xfId="0" applyFont="1" applyBorder="1" applyAlignment="1">
      <alignment horizontal="right"/>
    </xf>
    <xf numFmtId="44" fontId="29" fillId="0" borderId="0" xfId="42" applyFont="1" applyBorder="1"/>
    <xf numFmtId="165" fontId="29" fillId="0" borderId="0" xfId="0" applyNumberFormat="1" applyFont="1"/>
    <xf numFmtId="164" fontId="29" fillId="0" borderId="18" xfId="0" applyNumberFormat="1" applyFont="1" applyBorder="1" applyAlignment="1">
      <alignment horizontal="right" vertical="center"/>
    </xf>
    <xf numFmtId="164" fontId="0" fillId="0" borderId="23" xfId="42" applyNumberFormat="1" applyFont="1" applyBorder="1" applyAlignment="1">
      <alignment horizontal="right" vertical="center"/>
    </xf>
    <xf numFmtId="164" fontId="0" fillId="0" borderId="13" xfId="42" applyNumberFormat="1" applyFont="1" applyBorder="1" applyAlignment="1">
      <alignment horizontal="right" vertical="center"/>
    </xf>
    <xf numFmtId="164" fontId="0" fillId="0" borderId="32" xfId="42" applyNumberFormat="1" applyFont="1" applyBorder="1" applyAlignment="1">
      <alignment horizontal="right" vertical="center"/>
    </xf>
    <xf numFmtId="0" fontId="47" fillId="42" borderId="26" xfId="43" applyFont="1" applyFill="1" applyBorder="1" applyAlignment="1">
      <alignment horizontal="center" vertical="center"/>
    </xf>
    <xf numFmtId="0" fontId="47" fillId="42" borderId="36" xfId="43" applyFont="1" applyFill="1" applyBorder="1" applyAlignment="1">
      <alignment horizontal="center" vertical="center"/>
    </xf>
    <xf numFmtId="0" fontId="41" fillId="0" borderId="0" xfId="43" applyFont="1" applyAlignment="1">
      <alignment horizontal="center"/>
    </xf>
    <xf numFmtId="0" fontId="47" fillId="0" borderId="73" xfId="43" applyFont="1" applyBorder="1" applyAlignment="1">
      <alignment horizontal="center" vertical="center"/>
    </xf>
    <xf numFmtId="0" fontId="47" fillId="0" borderId="58" xfId="43" applyFont="1" applyBorder="1" applyAlignment="1">
      <alignment horizontal="center" vertical="center"/>
    </xf>
    <xf numFmtId="0" fontId="47" fillId="0" borderId="52" xfId="43" applyFont="1" applyBorder="1" applyAlignment="1">
      <alignment horizontal="center" vertical="center"/>
    </xf>
    <xf numFmtId="0" fontId="47" fillId="0" borderId="29" xfId="43" applyFont="1" applyBorder="1" applyAlignment="1">
      <alignment horizontal="center" vertical="center"/>
    </xf>
    <xf numFmtId="0" fontId="47" fillId="0" borderId="78" xfId="43" applyFont="1" applyBorder="1" applyAlignment="1">
      <alignment horizontal="center" vertical="center"/>
    </xf>
    <xf numFmtId="0" fontId="47" fillId="0" borderId="79" xfId="43" applyFont="1" applyBorder="1" applyAlignment="1">
      <alignment horizontal="center" vertical="center"/>
    </xf>
    <xf numFmtId="14" fontId="44" fillId="41" borderId="26" xfId="43" applyNumberFormat="1" applyFont="1" applyFill="1" applyBorder="1" applyAlignment="1">
      <alignment horizontal="center" vertical="center"/>
    </xf>
    <xf numFmtId="14" fontId="44" fillId="41" borderId="15" xfId="43" applyNumberFormat="1" applyFont="1" applyFill="1" applyBorder="1" applyAlignment="1">
      <alignment horizontal="center" vertical="center"/>
    </xf>
    <xf numFmtId="8" fontId="44" fillId="40" borderId="26" xfId="43" applyNumberFormat="1" applyFont="1" applyFill="1" applyBorder="1" applyAlignment="1">
      <alignment horizontal="center" vertical="center"/>
    </xf>
    <xf numFmtId="8" fontId="44" fillId="40" borderId="15" xfId="43" applyNumberFormat="1" applyFont="1" applyFill="1" applyBorder="1" applyAlignment="1">
      <alignment horizontal="center" vertical="center"/>
    </xf>
    <xf numFmtId="8" fontId="47" fillId="0" borderId="26" xfId="43" applyNumberFormat="1" applyFont="1" applyBorder="1" applyAlignment="1">
      <alignment horizontal="center" vertical="center"/>
    </xf>
    <xf numFmtId="8" fontId="47" fillId="0" borderId="15" xfId="43" applyNumberFormat="1" applyFont="1" applyBorder="1" applyAlignment="1">
      <alignment horizontal="center" vertical="center"/>
    </xf>
    <xf numFmtId="0" fontId="47" fillId="42" borderId="15" xfId="43" applyFont="1" applyFill="1" applyBorder="1" applyAlignment="1">
      <alignment horizontal="center" vertical="center"/>
    </xf>
    <xf numFmtId="0" fontId="47" fillId="0" borderId="50" xfId="43" applyFont="1" applyBorder="1" applyAlignment="1">
      <alignment horizontal="center" vertical="center"/>
    </xf>
    <xf numFmtId="0" fontId="47" fillId="0" borderId="40" xfId="43" applyFont="1" applyBorder="1" applyAlignment="1">
      <alignment horizontal="center" vertical="center"/>
    </xf>
    <xf numFmtId="0" fontId="47" fillId="0" borderId="53" xfId="43" applyFont="1" applyBorder="1" applyAlignment="1">
      <alignment horizontal="center" vertical="center"/>
    </xf>
    <xf numFmtId="0" fontId="47" fillId="0" borderId="55" xfId="43" applyFont="1" applyBorder="1" applyAlignment="1">
      <alignment horizontal="center" vertical="center"/>
    </xf>
    <xf numFmtId="0" fontId="47" fillId="0" borderId="56" xfId="43" applyFont="1" applyBorder="1" applyAlignment="1">
      <alignment horizontal="center" vertical="center"/>
    </xf>
    <xf numFmtId="164" fontId="29" fillId="33" borderId="21" xfId="42" applyNumberFormat="1" applyFont="1" applyFill="1" applyBorder="1" applyAlignment="1">
      <alignment horizontal="right" vertical="center"/>
    </xf>
    <xf numFmtId="164" fontId="29" fillId="33" borderId="22" xfId="42" applyNumberFormat="1" applyFont="1" applyFill="1" applyBorder="1" applyAlignment="1">
      <alignment horizontal="right" vertical="center"/>
    </xf>
    <xf numFmtId="164" fontId="29" fillId="0" borderId="18" xfId="0" applyNumberFormat="1" applyFont="1" applyBorder="1" applyAlignment="1">
      <alignment horizontal="right" vertical="center"/>
    </xf>
    <xf numFmtId="164" fontId="29" fillId="0" borderId="21" xfId="42" applyNumberFormat="1" applyFont="1" applyBorder="1" applyAlignment="1">
      <alignment horizontal="right" vertical="center"/>
    </xf>
    <xf numFmtId="164" fontId="29" fillId="0" borderId="22" xfId="42" applyNumberFormat="1" applyFont="1" applyBorder="1" applyAlignment="1">
      <alignment horizontal="right" vertical="center"/>
    </xf>
    <xf numFmtId="164" fontId="29" fillId="33" borderId="21" xfId="0" applyNumberFormat="1" applyFont="1" applyFill="1" applyBorder="1" applyAlignment="1">
      <alignment horizontal="right" vertical="center"/>
    </xf>
    <xf numFmtId="164" fontId="29" fillId="33" borderId="22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3" xr:uid="{5EC27086-4305-445A-9F5E-874613429018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2" builtinId="4"/>
    <cellStyle name="Warnender Text" xfId="14" builtinId="11" customBuiltin="1"/>
    <cellStyle name="Zelle überprüfen" xfId="13" builtinId="23" customBuiltin="1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78</xdr:row>
      <xdr:rowOff>118533</xdr:rowOff>
    </xdr:from>
    <xdr:to>
      <xdr:col>3</xdr:col>
      <xdr:colOff>1176867</xdr:colOff>
      <xdr:row>81</xdr:row>
      <xdr:rowOff>2540</xdr:rowOff>
    </xdr:to>
    <xdr:cxnSp macro="">
      <xdr:nvCxnSpPr>
        <xdr:cNvPr id="9" name="Gerade Verbindung mit Pfeil 8">
          <a:extLst>
            <a:ext uri="{FF2B5EF4-FFF2-40B4-BE49-F238E27FC236}">
              <a16:creationId xmlns:a16="http://schemas.microsoft.com/office/drawing/2014/main" id="{07E0CB21-DF92-43ED-9D6C-DEAE9ADA8114}"/>
            </a:ext>
          </a:extLst>
        </xdr:cNvPr>
        <xdr:cNvCxnSpPr/>
      </xdr:nvCxnSpPr>
      <xdr:spPr>
        <a:xfrm flipV="1">
          <a:off x="7233073" y="15570200"/>
          <a:ext cx="1123527" cy="47667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78</xdr:row>
      <xdr:rowOff>85725</xdr:rowOff>
    </xdr:from>
    <xdr:to>
      <xdr:col>5</xdr:col>
      <xdr:colOff>1199727</xdr:colOff>
      <xdr:row>80</xdr:row>
      <xdr:rowOff>179282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C4E73D8D-A7FD-484F-8E7C-D7206D6B3E9B}"/>
            </a:ext>
          </a:extLst>
        </xdr:cNvPr>
        <xdr:cNvCxnSpPr/>
      </xdr:nvCxnSpPr>
      <xdr:spPr>
        <a:xfrm flipV="1">
          <a:off x="7277100" y="15954375"/>
          <a:ext cx="1123527" cy="4936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43542</xdr:colOff>
      <xdr:row>65</xdr:row>
      <xdr:rowOff>141515</xdr:rowOff>
    </xdr:from>
    <xdr:to>
      <xdr:col>2</xdr:col>
      <xdr:colOff>1153886</xdr:colOff>
      <xdr:row>67</xdr:row>
      <xdr:rowOff>182881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D2CEBD68-8F18-49A1-959C-14ED3489104A}"/>
            </a:ext>
          </a:extLst>
        </xdr:cNvPr>
        <xdr:cNvCxnSpPr/>
      </xdr:nvCxnSpPr>
      <xdr:spPr>
        <a:xfrm flipV="1">
          <a:off x="4190999" y="16361229"/>
          <a:ext cx="1110344" cy="69450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65</xdr:row>
      <xdr:rowOff>185057</xdr:rowOff>
    </xdr:from>
    <xdr:to>
      <xdr:col>4</xdr:col>
      <xdr:colOff>1132115</xdr:colOff>
      <xdr:row>67</xdr:row>
      <xdr:rowOff>204652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8E188B1D-313C-4D6D-94FC-D8DAFA6D1529}"/>
            </a:ext>
          </a:extLst>
        </xdr:cNvPr>
        <xdr:cNvCxnSpPr/>
      </xdr:nvCxnSpPr>
      <xdr:spPr>
        <a:xfrm flipV="1">
          <a:off x="6542314" y="16404771"/>
          <a:ext cx="1132115" cy="6727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25582</xdr:colOff>
      <xdr:row>84</xdr:row>
      <xdr:rowOff>64498</xdr:rowOff>
    </xdr:from>
    <xdr:to>
      <xdr:col>4</xdr:col>
      <xdr:colOff>1210492</xdr:colOff>
      <xdr:row>86</xdr:row>
      <xdr:rowOff>94978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A08F93F6-2FD3-4B3E-9F41-E3746D640918}"/>
            </a:ext>
          </a:extLst>
        </xdr:cNvPr>
        <xdr:cNvCxnSpPr/>
      </xdr:nvCxnSpPr>
      <xdr:spPr>
        <a:xfrm flipV="1">
          <a:off x="6418762" y="16767538"/>
          <a:ext cx="1123950" cy="4267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32657</xdr:colOff>
      <xdr:row>84</xdr:row>
      <xdr:rowOff>87085</xdr:rowOff>
    </xdr:from>
    <xdr:to>
      <xdr:col>2</xdr:col>
      <xdr:colOff>1217567</xdr:colOff>
      <xdr:row>86</xdr:row>
      <xdr:rowOff>117565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4646C9BC-118E-42F3-AE71-8F9DF5EBBDE9}"/>
            </a:ext>
          </a:extLst>
        </xdr:cNvPr>
        <xdr:cNvCxnSpPr/>
      </xdr:nvCxnSpPr>
      <xdr:spPr>
        <a:xfrm flipV="1">
          <a:off x="4124597" y="16790125"/>
          <a:ext cx="1116330" cy="4267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25582</xdr:colOff>
      <xdr:row>84</xdr:row>
      <xdr:rowOff>64498</xdr:rowOff>
    </xdr:from>
    <xdr:to>
      <xdr:col>4</xdr:col>
      <xdr:colOff>1210492</xdr:colOff>
      <xdr:row>86</xdr:row>
      <xdr:rowOff>94978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FFD8A874-AB0F-4CD2-9ACB-3F4DA2945960}"/>
            </a:ext>
          </a:extLst>
        </xdr:cNvPr>
        <xdr:cNvCxnSpPr/>
      </xdr:nvCxnSpPr>
      <xdr:spPr>
        <a:xfrm flipV="1">
          <a:off x="6622325" y="16414841"/>
          <a:ext cx="1184910" cy="4223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32657</xdr:colOff>
      <xdr:row>84</xdr:row>
      <xdr:rowOff>87085</xdr:rowOff>
    </xdr:from>
    <xdr:to>
      <xdr:col>2</xdr:col>
      <xdr:colOff>1217567</xdr:colOff>
      <xdr:row>86</xdr:row>
      <xdr:rowOff>117565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6A153AD7-73B4-49CE-86CC-CEC1AEB9F542}"/>
            </a:ext>
          </a:extLst>
        </xdr:cNvPr>
        <xdr:cNvCxnSpPr/>
      </xdr:nvCxnSpPr>
      <xdr:spPr>
        <a:xfrm flipV="1">
          <a:off x="4191000" y="16437428"/>
          <a:ext cx="1184910" cy="42236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94"/>
  <sheetViews>
    <sheetView view="pageLayout" topLeftCell="A81" zoomScale="70" zoomScaleNormal="80" zoomScalePageLayoutView="70" workbookViewId="0">
      <selection activeCell="C9" sqref="C9"/>
    </sheetView>
  </sheetViews>
  <sheetFormatPr baseColWidth="10" defaultColWidth="11.5546875" defaultRowHeight="14.4" x14ac:dyDescent="0.3"/>
  <cols>
    <col min="1" max="1" width="47.21875" style="4" customWidth="1"/>
    <col min="2" max="2" width="1.5546875" style="1" customWidth="1"/>
    <col min="3" max="3" width="21.21875" style="6" customWidth="1"/>
    <col min="4" max="4" width="1.5546875" style="1" customWidth="1"/>
    <col min="5" max="5" width="21.21875" style="7" customWidth="1"/>
    <col min="6" max="6" width="1.44140625" style="2" customWidth="1"/>
    <col min="7" max="7" width="21.21875" style="7" customWidth="1"/>
    <col min="8" max="8" width="1.44140625" style="2" customWidth="1"/>
    <col min="9" max="9" width="21.21875" style="3" customWidth="1"/>
    <col min="10" max="10" width="5.5546875" style="4" customWidth="1"/>
    <col min="11" max="16384" width="11.5546875" style="4"/>
  </cols>
  <sheetData>
    <row r="1" spans="1:11" s="101" customFormat="1" ht="18.600000000000001" thickBot="1" x14ac:dyDescent="0.35">
      <c r="A1" s="96"/>
      <c r="B1" s="97"/>
      <c r="C1" s="98" t="s">
        <v>59</v>
      </c>
      <c r="D1" s="97"/>
      <c r="E1" s="98" t="s">
        <v>60</v>
      </c>
      <c r="F1" s="99"/>
      <c r="G1" s="98" t="s">
        <v>61</v>
      </c>
      <c r="H1" s="99"/>
      <c r="I1" s="100" t="s">
        <v>62</v>
      </c>
    </row>
    <row r="2" spans="1:11" ht="7.8" customHeight="1" thickBot="1" x14ac:dyDescent="0.35">
      <c r="G2" s="63"/>
    </row>
    <row r="3" spans="1:11" s="95" customFormat="1" ht="18" x14ac:dyDescent="0.3">
      <c r="A3" s="91" t="s">
        <v>1</v>
      </c>
      <c r="B3" s="92"/>
      <c r="C3" s="93"/>
      <c r="D3" s="92"/>
      <c r="E3" s="93"/>
      <c r="F3" s="94"/>
      <c r="G3" s="93"/>
      <c r="H3" s="94"/>
      <c r="I3" s="91"/>
    </row>
    <row r="4" spans="1:11" x14ac:dyDescent="0.3">
      <c r="A4" s="31" t="s">
        <v>2</v>
      </c>
      <c r="C4" s="39"/>
      <c r="E4" s="57"/>
      <c r="G4" s="57"/>
      <c r="I4" s="82"/>
    </row>
    <row r="5" spans="1:11" x14ac:dyDescent="0.3">
      <c r="A5" s="32" t="s">
        <v>84</v>
      </c>
      <c r="B5" s="18"/>
      <c r="C5" s="40">
        <f>'Erg. DRTV '!G5</f>
        <v>7703.01</v>
      </c>
      <c r="E5" s="87">
        <f>'Erg. RKS'!F4</f>
        <v>2827.5</v>
      </c>
      <c r="F5" s="20"/>
      <c r="G5" s="87">
        <f>'Erg. TZ'!F4</f>
        <v>2032.5</v>
      </c>
      <c r="H5" s="20"/>
      <c r="I5" s="85">
        <f>SUM(C5:H5)</f>
        <v>12563.01</v>
      </c>
    </row>
    <row r="6" spans="1:11" x14ac:dyDescent="0.3">
      <c r="A6" s="32" t="s">
        <v>3</v>
      </c>
      <c r="B6" s="45"/>
      <c r="C6" s="40">
        <f>'Erg. DRTV '!G6</f>
        <v>20</v>
      </c>
      <c r="E6" s="78"/>
      <c r="G6" s="57"/>
      <c r="I6" s="85">
        <f t="shared" ref="I6:I12" si="0">SUM(C6:H6)</f>
        <v>20</v>
      </c>
    </row>
    <row r="7" spans="1:11" x14ac:dyDescent="0.3">
      <c r="A7" s="32" t="s">
        <v>4</v>
      </c>
      <c r="C7" s="40">
        <f>'Erg. DRTV '!G7</f>
        <v>4078.4</v>
      </c>
      <c r="E7" s="40">
        <f>'Erg. RKS'!F6</f>
        <v>2621.5</v>
      </c>
      <c r="G7" s="87">
        <f>'Erg. TZ'!F5</f>
        <v>908.6</v>
      </c>
      <c r="I7" s="85">
        <f t="shared" si="0"/>
        <v>7608.5</v>
      </c>
    </row>
    <row r="8" spans="1:11" s="5" customFormat="1" x14ac:dyDescent="0.3">
      <c r="A8" s="77" t="s">
        <v>65</v>
      </c>
      <c r="B8" s="1"/>
      <c r="C8" s="78"/>
      <c r="D8" s="1"/>
      <c r="E8" s="78"/>
      <c r="F8" s="1"/>
      <c r="G8" s="87">
        <f>'Erg. TZ'!F6</f>
        <v>153200.95000000001</v>
      </c>
      <c r="H8" s="1"/>
      <c r="I8" s="85">
        <f t="shared" si="0"/>
        <v>153200.95000000001</v>
      </c>
      <c r="J8" s="11"/>
      <c r="K8" s="11"/>
    </row>
    <row r="9" spans="1:11" x14ac:dyDescent="0.3">
      <c r="A9" s="32" t="s">
        <v>5</v>
      </c>
      <c r="C9" s="40">
        <f>'Erg. DRTV '!G9</f>
        <v>137261</v>
      </c>
      <c r="E9" s="78"/>
      <c r="G9" s="78"/>
      <c r="I9" s="85">
        <f t="shared" si="0"/>
        <v>137261</v>
      </c>
    </row>
    <row r="10" spans="1:11" x14ac:dyDescent="0.3">
      <c r="A10" s="32" t="s">
        <v>88</v>
      </c>
      <c r="C10" s="78"/>
      <c r="E10" s="87">
        <f>'Erg. RKS'!F7</f>
        <v>2728.05</v>
      </c>
      <c r="G10" s="87">
        <f>'Erg. TZ'!F8</f>
        <v>2728.05</v>
      </c>
      <c r="I10" s="85">
        <f t="shared" si="0"/>
        <v>5456.1</v>
      </c>
    </row>
    <row r="11" spans="1:11" x14ac:dyDescent="0.3">
      <c r="A11" s="32" t="s">
        <v>6</v>
      </c>
      <c r="C11" s="78"/>
      <c r="E11" s="220"/>
      <c r="G11" s="220"/>
      <c r="I11" s="221">
        <f t="shared" si="0"/>
        <v>0</v>
      </c>
    </row>
    <row r="12" spans="1:11" ht="15" thickBot="1" x14ac:dyDescent="0.35">
      <c r="A12" s="32" t="s">
        <v>7</v>
      </c>
      <c r="C12" s="78"/>
      <c r="D12" s="223"/>
      <c r="E12" s="225"/>
      <c r="F12" s="224"/>
      <c r="G12" s="225"/>
      <c r="H12" s="224"/>
      <c r="I12" s="226">
        <f t="shared" si="0"/>
        <v>0</v>
      </c>
    </row>
    <row r="13" spans="1:11" s="10" customFormat="1" ht="16.2" thickTop="1" x14ac:dyDescent="0.3">
      <c r="A13" s="369" t="s">
        <v>8</v>
      </c>
      <c r="B13" s="15"/>
      <c r="C13" s="370">
        <f>C5+C6+C7+C9+C11+C12</f>
        <v>149062.41</v>
      </c>
      <c r="D13" s="28"/>
      <c r="E13" s="370">
        <f>SUM(E5:E12)</f>
        <v>8177.05</v>
      </c>
      <c r="F13" s="28"/>
      <c r="G13" s="370">
        <f>SUM(G5:G11)</f>
        <v>158870.1</v>
      </c>
      <c r="H13" s="28"/>
      <c r="I13" s="370">
        <f>SUM(I5:I12)</f>
        <v>316109.56</v>
      </c>
    </row>
    <row r="14" spans="1:11" ht="7.8" customHeight="1" x14ac:dyDescent="0.3">
      <c r="A14" s="34" t="s">
        <v>0</v>
      </c>
      <c r="B14" s="44"/>
      <c r="C14" s="39"/>
      <c r="E14" s="57"/>
      <c r="G14" s="57"/>
      <c r="I14" s="82"/>
    </row>
    <row r="15" spans="1:11" x14ac:dyDescent="0.3">
      <c r="A15" s="31" t="s">
        <v>9</v>
      </c>
      <c r="B15" s="44"/>
      <c r="C15" s="39"/>
      <c r="E15" s="57"/>
      <c r="G15" s="57"/>
      <c r="I15" s="82"/>
    </row>
    <row r="16" spans="1:11" x14ac:dyDescent="0.3">
      <c r="A16" s="32" t="s">
        <v>10</v>
      </c>
      <c r="B16" s="18"/>
      <c r="C16" s="40">
        <f>'Erg. DRTV '!G15</f>
        <v>-115.5</v>
      </c>
      <c r="E16" s="78"/>
      <c r="F16" s="21"/>
      <c r="G16" s="78"/>
      <c r="H16" s="21"/>
      <c r="I16" s="217">
        <f>SUM(C16:G16)</f>
        <v>-115.5</v>
      </c>
    </row>
    <row r="17" spans="1:9" x14ac:dyDescent="0.3">
      <c r="A17" s="32" t="s">
        <v>11</v>
      </c>
      <c r="B17" s="18"/>
      <c r="C17" s="40">
        <f>'Erg. DRTV '!G16</f>
        <v>-1017.57</v>
      </c>
      <c r="E17" s="78"/>
      <c r="G17" s="78"/>
      <c r="I17" s="85">
        <f t="shared" ref="I17:I23" si="1">SUM(C17:G17)</f>
        <v>-1017.57</v>
      </c>
    </row>
    <row r="18" spans="1:9" x14ac:dyDescent="0.3">
      <c r="A18" s="32" t="s">
        <v>12</v>
      </c>
      <c r="B18" s="18"/>
      <c r="C18" s="40">
        <f>'Erg. DRTV '!G17</f>
        <v>-1205.18</v>
      </c>
      <c r="E18" s="40">
        <f>'Erg. RKS'!F14</f>
        <v>-2606.1</v>
      </c>
      <c r="G18" s="40">
        <f>'Erg. TZ'!F14</f>
        <v>-308.39999999999998</v>
      </c>
      <c r="I18" s="85">
        <f>SUM(C18:G18)</f>
        <v>-4119.6799999999994</v>
      </c>
    </row>
    <row r="19" spans="1:9" x14ac:dyDescent="0.3">
      <c r="A19" s="32" t="s">
        <v>13</v>
      </c>
      <c r="B19" s="18"/>
      <c r="C19" s="40">
        <f>'Erg. DRTV '!G18</f>
        <v>-1290.53</v>
      </c>
      <c r="E19" s="78"/>
      <c r="G19" s="40">
        <f>'Erg. TZ'!F15</f>
        <v>-405</v>
      </c>
      <c r="I19" s="85">
        <f t="shared" si="1"/>
        <v>-1695.53</v>
      </c>
    </row>
    <row r="20" spans="1:9" x14ac:dyDescent="0.3">
      <c r="A20" s="32" t="s">
        <v>115</v>
      </c>
      <c r="B20" s="18"/>
      <c r="C20" s="40">
        <f>'Erg. DRTV '!G19</f>
        <v>-1098.07</v>
      </c>
      <c r="E20" s="78"/>
      <c r="G20" s="40">
        <f>'Erg. TZ'!F18</f>
        <v>-296.51</v>
      </c>
      <c r="I20" s="85">
        <f t="shared" si="1"/>
        <v>-1394.58</v>
      </c>
    </row>
    <row r="21" spans="1:9" x14ac:dyDescent="0.3">
      <c r="A21" s="32" t="s">
        <v>15</v>
      </c>
      <c r="B21" s="18"/>
      <c r="C21" s="78"/>
      <c r="E21" s="78"/>
      <c r="G21" s="78"/>
      <c r="I21" s="85">
        <f t="shared" si="1"/>
        <v>0</v>
      </c>
    </row>
    <row r="22" spans="1:9" x14ac:dyDescent="0.3">
      <c r="A22" s="32" t="s">
        <v>116</v>
      </c>
      <c r="B22" s="18"/>
      <c r="C22" s="40">
        <f>'Erg. DRTV '!G21</f>
        <v>-2190.2199999999998</v>
      </c>
      <c r="E22" s="78"/>
      <c r="G22" s="78"/>
      <c r="I22" s="85">
        <f t="shared" si="1"/>
        <v>-2190.2199999999998</v>
      </c>
    </row>
    <row r="23" spans="1:9" x14ac:dyDescent="0.3">
      <c r="A23" s="32" t="s">
        <v>121</v>
      </c>
      <c r="B23" s="18"/>
      <c r="C23" s="40">
        <f>'Erg. DRTV '!G22</f>
        <v>-5456.1</v>
      </c>
      <c r="E23" s="220"/>
      <c r="G23" s="220"/>
      <c r="I23" s="221">
        <f t="shared" si="1"/>
        <v>-5456.1</v>
      </c>
    </row>
    <row r="24" spans="1:9" x14ac:dyDescent="0.3">
      <c r="A24" s="32" t="s">
        <v>18</v>
      </c>
      <c r="B24" s="18"/>
      <c r="C24" s="40">
        <f>'Erg. DRTV '!G23</f>
        <v>-199.08</v>
      </c>
      <c r="D24" s="227"/>
      <c r="E24" s="78"/>
      <c r="F24" s="228"/>
      <c r="G24" s="40">
        <f>'Erg. TZ'!F19</f>
        <v>-22.32</v>
      </c>
      <c r="H24" s="228"/>
      <c r="I24" s="425">
        <f>SUM(C24:G26)</f>
        <v>-221.4</v>
      </c>
    </row>
    <row r="25" spans="1:9" x14ac:dyDescent="0.3">
      <c r="A25" s="32" t="s">
        <v>92</v>
      </c>
      <c r="B25" s="18"/>
      <c r="C25" s="78"/>
      <c r="E25" s="78"/>
      <c r="G25" s="78"/>
      <c r="I25" s="426"/>
    </row>
    <row r="26" spans="1:9" s="13" customFormat="1" ht="15" thickBot="1" x14ac:dyDescent="0.35">
      <c r="A26" s="53" t="s">
        <v>90</v>
      </c>
      <c r="B26" s="16"/>
      <c r="C26" s="225"/>
      <c r="D26" s="229"/>
      <c r="E26" s="230"/>
      <c r="F26" s="231"/>
      <c r="G26" s="230"/>
      <c r="H26" s="231"/>
      <c r="I26" s="427"/>
    </row>
    <row r="27" spans="1:9" s="10" customFormat="1" ht="16.2" thickTop="1" x14ac:dyDescent="0.3">
      <c r="A27" s="33" t="s">
        <v>19</v>
      </c>
      <c r="B27" s="15"/>
      <c r="C27" s="370">
        <f>SUM(C16:C26)</f>
        <v>-12572.25</v>
      </c>
      <c r="D27" s="28"/>
      <c r="E27" s="370">
        <f>SUM(E16:E26)</f>
        <v>-2606.1</v>
      </c>
      <c r="F27" s="28"/>
      <c r="G27" s="370">
        <f>SUM(G16:G26)</f>
        <v>-1032.23</v>
      </c>
      <c r="H27" s="28"/>
      <c r="I27" s="371">
        <f>SUM(I16:I26)</f>
        <v>-16210.58</v>
      </c>
    </row>
    <row r="28" spans="1:9" s="8" customFormat="1" ht="7.8" customHeight="1" x14ac:dyDescent="0.3">
      <c r="A28" s="54"/>
      <c r="B28" s="17"/>
      <c r="C28" s="41"/>
      <c r="D28" s="17"/>
      <c r="E28" s="58"/>
      <c r="F28" s="22"/>
      <c r="G28" s="58"/>
      <c r="H28" s="22"/>
      <c r="I28" s="84"/>
    </row>
    <row r="29" spans="1:9" s="90" customFormat="1" ht="18.600000000000001" thickBot="1" x14ac:dyDescent="0.35">
      <c r="A29" s="88" t="s">
        <v>1</v>
      </c>
      <c r="B29" s="25"/>
      <c r="C29" s="89">
        <f>C13+C27</f>
        <v>136490.16</v>
      </c>
      <c r="D29" s="25"/>
      <c r="E29" s="89">
        <f>E13+E27</f>
        <v>5570.9500000000007</v>
      </c>
      <c r="F29" s="25"/>
      <c r="G29" s="89">
        <f>G13+G27</f>
        <v>157837.87</v>
      </c>
      <c r="H29" s="25"/>
      <c r="I29" s="89">
        <f>I13+I27</f>
        <v>299898.98</v>
      </c>
    </row>
    <row r="30" spans="1:9" s="38" customFormat="1" ht="7.2" customHeight="1" thickBot="1" x14ac:dyDescent="0.35">
      <c r="A30" s="38" t="s">
        <v>0</v>
      </c>
      <c r="B30" s="44"/>
      <c r="C30" s="1"/>
      <c r="D30" s="1"/>
      <c r="E30" s="2"/>
      <c r="F30" s="2"/>
      <c r="G30" s="2"/>
      <c r="H30" s="2"/>
      <c r="I30" s="52"/>
    </row>
    <row r="31" spans="1:9" s="95" customFormat="1" ht="18" x14ac:dyDescent="0.3">
      <c r="A31" s="91" t="s">
        <v>21</v>
      </c>
      <c r="B31" s="102"/>
      <c r="C31" s="93"/>
      <c r="D31" s="92"/>
      <c r="E31" s="93"/>
      <c r="F31" s="94"/>
      <c r="G31" s="93"/>
      <c r="H31" s="94"/>
      <c r="I31" s="103"/>
    </row>
    <row r="32" spans="1:9" x14ac:dyDescent="0.3">
      <c r="A32" s="31" t="s">
        <v>22</v>
      </c>
      <c r="B32" s="44"/>
      <c r="C32" s="39"/>
      <c r="E32" s="57"/>
      <c r="G32" s="57"/>
      <c r="I32" s="82"/>
    </row>
    <row r="33" spans="1:9" x14ac:dyDescent="0.3">
      <c r="A33" s="32" t="s">
        <v>23</v>
      </c>
      <c r="B33" s="18"/>
      <c r="C33" s="40">
        <f>'Erg. DRTV '!G31</f>
        <v>366.4</v>
      </c>
      <c r="E33" s="40">
        <f>'Erg. RKS'!F26</f>
        <v>493.9</v>
      </c>
      <c r="G33" s="40">
        <f>'Erg. TZ'!F26</f>
        <v>3131.18</v>
      </c>
      <c r="I33" s="85">
        <f>SUM(C33:G33)</f>
        <v>3991.4799999999996</v>
      </c>
    </row>
    <row r="34" spans="1:9" s="10" customFormat="1" ht="15.6" x14ac:dyDescent="0.3">
      <c r="A34" s="369" t="s">
        <v>24</v>
      </c>
      <c r="B34" s="15"/>
      <c r="C34" s="370">
        <f>C33</f>
        <v>366.4</v>
      </c>
      <c r="D34" s="28"/>
      <c r="E34" s="370">
        <f>E33</f>
        <v>493.9</v>
      </c>
      <c r="F34" s="29"/>
      <c r="G34" s="370">
        <f>G33</f>
        <v>3131.18</v>
      </c>
      <c r="H34" s="29"/>
      <c r="I34" s="370">
        <f>I33</f>
        <v>3991.4799999999996</v>
      </c>
    </row>
    <row r="35" spans="1:9" s="8" customFormat="1" ht="7.8" customHeight="1" x14ac:dyDescent="0.3">
      <c r="A35" s="54"/>
      <c r="B35" s="17"/>
      <c r="C35" s="41"/>
      <c r="D35" s="17"/>
      <c r="E35" s="58"/>
      <c r="F35" s="22"/>
      <c r="G35" s="58"/>
      <c r="H35" s="22"/>
      <c r="I35" s="84"/>
    </row>
    <row r="36" spans="1:9" s="90" customFormat="1" ht="18.600000000000001" thickBot="1" x14ac:dyDescent="0.35">
      <c r="A36" s="88" t="s">
        <v>21</v>
      </c>
      <c r="B36" s="25"/>
      <c r="C36" s="89">
        <f t="shared" ref="C36:G36" si="2">C34</f>
        <v>366.4</v>
      </c>
      <c r="D36" s="25"/>
      <c r="E36" s="89">
        <f t="shared" ref="E36" si="3">E34</f>
        <v>493.9</v>
      </c>
      <c r="F36" s="25"/>
      <c r="G36" s="89">
        <f t="shared" si="2"/>
        <v>3131.18</v>
      </c>
      <c r="H36" s="25"/>
      <c r="I36" s="89">
        <f t="shared" ref="I36" si="4">I34</f>
        <v>3991.4799999999996</v>
      </c>
    </row>
    <row r="37" spans="1:9" s="38" customFormat="1" ht="7.2" customHeight="1" thickBot="1" x14ac:dyDescent="0.35">
      <c r="A37" s="38" t="s">
        <v>0</v>
      </c>
      <c r="B37" s="44"/>
      <c r="C37" s="1"/>
      <c r="D37" s="1"/>
      <c r="E37" s="2"/>
      <c r="F37" s="2"/>
      <c r="G37" s="2"/>
      <c r="H37" s="2"/>
      <c r="I37" s="52"/>
    </row>
    <row r="38" spans="1:9" s="95" customFormat="1" ht="18" x14ac:dyDescent="0.3">
      <c r="A38" s="91" t="s">
        <v>25</v>
      </c>
      <c r="B38" s="102"/>
      <c r="C38" s="93"/>
      <c r="D38" s="92"/>
      <c r="E38" s="93"/>
      <c r="F38" s="94"/>
      <c r="G38" s="93"/>
      <c r="H38" s="94"/>
      <c r="I38" s="103"/>
    </row>
    <row r="39" spans="1:9" x14ac:dyDescent="0.3">
      <c r="A39" s="31" t="s">
        <v>26</v>
      </c>
      <c r="B39" s="44"/>
      <c r="C39" s="39"/>
      <c r="E39" s="57"/>
      <c r="G39" s="57"/>
      <c r="I39" s="82"/>
    </row>
    <row r="40" spans="1:9" x14ac:dyDescent="0.3">
      <c r="A40" s="32" t="s">
        <v>27</v>
      </c>
      <c r="B40" s="18"/>
      <c r="C40" s="78">
        <f>'Erg. DRTV '!E38</f>
        <v>0</v>
      </c>
      <c r="E40" s="78">
        <f>'Erg. RKS'!B33</f>
        <v>0</v>
      </c>
      <c r="G40" s="78">
        <f>'Erg. TZ'!D33</f>
        <v>0</v>
      </c>
      <c r="I40" s="85">
        <f>SUM(C40:G40)</f>
        <v>0</v>
      </c>
    </row>
    <row r="41" spans="1:9" s="10" customFormat="1" ht="15.6" x14ac:dyDescent="0.3">
      <c r="A41" s="33" t="s">
        <v>28</v>
      </c>
      <c r="B41" s="15"/>
      <c r="C41" s="370">
        <f t="shared" ref="C41:G41" si="5">C40</f>
        <v>0</v>
      </c>
      <c r="D41" s="28"/>
      <c r="E41" s="370">
        <f t="shared" ref="E41" si="6">E40</f>
        <v>0</v>
      </c>
      <c r="F41" s="28"/>
      <c r="G41" s="370">
        <f t="shared" si="5"/>
        <v>0</v>
      </c>
      <c r="H41" s="28"/>
      <c r="I41" s="370">
        <f t="shared" ref="I41" si="7">I40</f>
        <v>0</v>
      </c>
    </row>
    <row r="42" spans="1:9" s="9" customFormat="1" ht="7.8" customHeight="1" x14ac:dyDescent="0.3">
      <c r="A42" s="35" t="s">
        <v>0</v>
      </c>
      <c r="B42" s="18"/>
      <c r="C42" s="42"/>
      <c r="D42" s="18"/>
      <c r="E42" s="59"/>
      <c r="F42" s="21"/>
      <c r="G42" s="59"/>
      <c r="H42" s="21"/>
      <c r="I42" s="82"/>
    </row>
    <row r="43" spans="1:9" s="9" customFormat="1" x14ac:dyDescent="0.3">
      <c r="A43" s="31" t="s">
        <v>29</v>
      </c>
      <c r="B43" s="18"/>
      <c r="C43" s="42"/>
      <c r="D43" s="18"/>
      <c r="E43" s="59"/>
      <c r="F43" s="21"/>
      <c r="G43" s="59"/>
      <c r="H43" s="21"/>
      <c r="I43" s="82"/>
    </row>
    <row r="44" spans="1:9" s="9" customFormat="1" ht="15" thickBot="1" x14ac:dyDescent="0.35">
      <c r="A44" s="36" t="s">
        <v>30</v>
      </c>
      <c r="B44" s="18"/>
      <c r="C44" s="232">
        <f>'Erg. DRTV '!G42</f>
        <v>-115.24</v>
      </c>
      <c r="D44" s="233"/>
      <c r="E44" s="232">
        <f>'Erg. RKS'!F37</f>
        <v>-57.12</v>
      </c>
      <c r="F44" s="234"/>
      <c r="G44" s="232">
        <f>'Erg. TZ'!F37</f>
        <v>-57.12</v>
      </c>
      <c r="H44" s="234"/>
      <c r="I44" s="226">
        <f>SUM(C44:G44)</f>
        <v>-229.48</v>
      </c>
    </row>
    <row r="45" spans="1:9" s="10" customFormat="1" ht="16.2" thickTop="1" x14ac:dyDescent="0.3">
      <c r="A45" s="369" t="s">
        <v>31</v>
      </c>
      <c r="B45" s="15"/>
      <c r="C45" s="370">
        <f t="shared" ref="C45:G45" si="8">C44</f>
        <v>-115.24</v>
      </c>
      <c r="D45" s="28"/>
      <c r="E45" s="370">
        <f t="shared" ref="E45" si="9">E44</f>
        <v>-57.12</v>
      </c>
      <c r="F45" s="28"/>
      <c r="G45" s="370">
        <f t="shared" si="8"/>
        <v>-57.12</v>
      </c>
      <c r="H45" s="28"/>
      <c r="I45" s="370">
        <f t="shared" ref="I45" si="10">I44</f>
        <v>-229.48</v>
      </c>
    </row>
    <row r="46" spans="1:9" s="8" customFormat="1" ht="7.8" customHeight="1" x14ac:dyDescent="0.3">
      <c r="A46" s="54"/>
      <c r="B46" s="17"/>
      <c r="C46" s="41"/>
      <c r="D46" s="17"/>
      <c r="E46" s="58"/>
      <c r="F46" s="22"/>
      <c r="G46" s="58"/>
      <c r="H46" s="22"/>
      <c r="I46" s="84"/>
    </row>
    <row r="47" spans="1:9" s="90" customFormat="1" ht="18.600000000000001" thickBot="1" x14ac:dyDescent="0.35">
      <c r="A47" s="88" t="s">
        <v>25</v>
      </c>
      <c r="B47" s="25"/>
      <c r="C47" s="89">
        <f t="shared" ref="C47:G47" si="11">C41+C45</f>
        <v>-115.24</v>
      </c>
      <c r="D47" s="25"/>
      <c r="E47" s="89">
        <f t="shared" ref="E47" si="12">E41+E45</f>
        <v>-57.12</v>
      </c>
      <c r="F47" s="25"/>
      <c r="G47" s="89">
        <f t="shared" si="11"/>
        <v>-57.12</v>
      </c>
      <c r="H47" s="25"/>
      <c r="I47" s="89">
        <f t="shared" ref="I47" si="13">I41+I45</f>
        <v>-229.48</v>
      </c>
    </row>
    <row r="48" spans="1:9" s="38" customFormat="1" ht="7.2" customHeight="1" thickBot="1" x14ac:dyDescent="0.35">
      <c r="A48" s="38" t="s">
        <v>0</v>
      </c>
      <c r="B48" s="44"/>
      <c r="C48" s="1"/>
      <c r="D48" s="1"/>
      <c r="E48" s="2"/>
      <c r="F48" s="2"/>
      <c r="G48" s="2"/>
      <c r="H48" s="2"/>
      <c r="I48" s="52"/>
    </row>
    <row r="49" spans="1:11" s="95" customFormat="1" ht="18" x14ac:dyDescent="0.3">
      <c r="A49" s="91" t="s">
        <v>32</v>
      </c>
      <c r="B49" s="102"/>
      <c r="C49" s="93"/>
      <c r="D49" s="92"/>
      <c r="E49" s="93"/>
      <c r="F49" s="94"/>
      <c r="G49" s="93"/>
      <c r="H49" s="94"/>
      <c r="I49" s="103"/>
    </row>
    <row r="50" spans="1:11" x14ac:dyDescent="0.3">
      <c r="A50" s="31" t="s">
        <v>33</v>
      </c>
      <c r="B50" s="44"/>
      <c r="C50" s="39"/>
      <c r="E50" s="57"/>
      <c r="G50" s="57"/>
      <c r="I50" s="122"/>
    </row>
    <row r="51" spans="1:11" ht="15.6" x14ac:dyDescent="0.3">
      <c r="A51" s="32" t="s">
        <v>122</v>
      </c>
      <c r="C51" s="219">
        <f>'Erg. DRTV '!G49</f>
        <v>-138311.67000000001</v>
      </c>
      <c r="E51" s="235"/>
      <c r="G51" s="236">
        <f>'Erg. TZ'!F44</f>
        <v>-570</v>
      </c>
      <c r="I51" s="83">
        <f>SUM(C51:G51)</f>
        <v>-138881.67000000001</v>
      </c>
    </row>
    <row r="52" spans="1:11" ht="16.2" thickBot="1" x14ac:dyDescent="0.35">
      <c r="A52" s="32" t="s">
        <v>96</v>
      </c>
      <c r="C52" s="225"/>
      <c r="D52" s="223"/>
      <c r="E52" s="237"/>
      <c r="F52" s="224"/>
      <c r="G52" s="237"/>
      <c r="H52" s="224"/>
      <c r="I52" s="238">
        <f>SUM(C52:G52)</f>
        <v>0</v>
      </c>
    </row>
    <row r="53" spans="1:11" s="10" customFormat="1" ht="16.2" thickTop="1" x14ac:dyDescent="0.3">
      <c r="A53" s="369" t="s">
        <v>34</v>
      </c>
      <c r="B53" s="15"/>
      <c r="C53" s="370">
        <f>C51+C52</f>
        <v>-138311.67000000001</v>
      </c>
      <c r="D53" s="28"/>
      <c r="E53" s="370">
        <f>E51</f>
        <v>0</v>
      </c>
      <c r="F53" s="28"/>
      <c r="G53" s="370">
        <f>G51</f>
        <v>-570</v>
      </c>
      <c r="H53" s="28"/>
      <c r="I53" s="370">
        <f>SUM(C53:G53)</f>
        <v>-138881.67000000001</v>
      </c>
    </row>
    <row r="54" spans="1:11" ht="15.6" x14ac:dyDescent="0.3">
      <c r="A54" s="34" t="s">
        <v>0</v>
      </c>
      <c r="C54" s="39"/>
      <c r="E54" s="57"/>
      <c r="G54" s="57"/>
      <c r="I54" s="83"/>
    </row>
    <row r="55" spans="1:11" ht="15.6" x14ac:dyDescent="0.3">
      <c r="A55" s="79" t="s">
        <v>35</v>
      </c>
      <c r="C55" s="39"/>
      <c r="E55" s="39"/>
      <c r="F55" s="1"/>
      <c r="G55" s="39"/>
      <c r="H55" s="1"/>
      <c r="I55" s="121"/>
      <c r="J55" s="11"/>
      <c r="K55" s="11"/>
    </row>
    <row r="56" spans="1:11" s="5" customFormat="1" ht="15.6" x14ac:dyDescent="0.3">
      <c r="A56" s="77" t="s">
        <v>85</v>
      </c>
      <c r="B56" s="1"/>
      <c r="C56" s="78"/>
      <c r="D56" s="1"/>
      <c r="E56" s="78"/>
      <c r="F56" s="1"/>
      <c r="G56" s="80"/>
      <c r="H56" s="1"/>
      <c r="I56" s="121">
        <f t="shared" ref="I56:I65" si="14">SUM(C56:G56)</f>
        <v>0</v>
      </c>
      <c r="J56" s="11"/>
      <c r="K56" s="11"/>
    </row>
    <row r="57" spans="1:11" s="5" customFormat="1" ht="15.6" x14ac:dyDescent="0.3">
      <c r="A57" s="77" t="s">
        <v>86</v>
      </c>
      <c r="B57" s="1"/>
      <c r="C57" s="78"/>
      <c r="D57" s="1"/>
      <c r="E57" s="78"/>
      <c r="F57" s="1"/>
      <c r="G57" s="81">
        <f>'Erg. TZ'!F52</f>
        <v>575</v>
      </c>
      <c r="H57" s="1"/>
      <c r="I57" s="121">
        <f t="shared" si="14"/>
        <v>575</v>
      </c>
      <c r="J57" s="11"/>
      <c r="K57" s="11"/>
    </row>
    <row r="58" spans="1:11" s="5" customFormat="1" ht="15.6" x14ac:dyDescent="0.3">
      <c r="A58" s="77" t="s">
        <v>87</v>
      </c>
      <c r="B58" s="1"/>
      <c r="C58" s="78"/>
      <c r="D58" s="1"/>
      <c r="E58" s="78"/>
      <c r="F58" s="1"/>
      <c r="G58" s="81">
        <f>'Erg. TZ'!F53</f>
        <v>21725.919999999998</v>
      </c>
      <c r="H58" s="1"/>
      <c r="I58" s="121">
        <f t="shared" si="14"/>
        <v>21725.919999999998</v>
      </c>
      <c r="J58" s="11"/>
      <c r="K58" s="11"/>
    </row>
    <row r="59" spans="1:11" s="5" customFormat="1" ht="15.6" x14ac:dyDescent="0.3">
      <c r="A59" s="77" t="s">
        <v>218</v>
      </c>
      <c r="B59" s="1"/>
      <c r="C59" s="78"/>
      <c r="D59" s="1"/>
      <c r="E59" s="78"/>
      <c r="F59" s="1"/>
      <c r="G59" s="81">
        <f>'Erg. TZ'!F54+'Erg. TZ'!F58</f>
        <v>5938.92</v>
      </c>
      <c r="H59" s="1"/>
      <c r="I59" s="121">
        <f>SUM(C59:G59)</f>
        <v>5938.92</v>
      </c>
      <c r="J59" s="11"/>
      <c r="K59" s="11"/>
    </row>
    <row r="60" spans="1:11" s="5" customFormat="1" ht="15.6" x14ac:dyDescent="0.3">
      <c r="A60" s="77" t="s">
        <v>120</v>
      </c>
      <c r="B60" s="1"/>
      <c r="C60" s="78"/>
      <c r="D60" s="1"/>
      <c r="E60" s="78"/>
      <c r="F60" s="1"/>
      <c r="G60" s="81">
        <f>'Erg. TZ'!F56</f>
        <v>-174926.87</v>
      </c>
      <c r="H60" s="1"/>
      <c r="I60" s="121">
        <f>SUM(C60:G60)</f>
        <v>-174926.87</v>
      </c>
      <c r="J60" s="11"/>
      <c r="K60" s="11"/>
    </row>
    <row r="61" spans="1:11" s="5" customFormat="1" ht="15.6" x14ac:dyDescent="0.3">
      <c r="A61" s="77" t="s">
        <v>71</v>
      </c>
      <c r="B61" s="1"/>
      <c r="C61" s="78"/>
      <c r="D61" s="1"/>
      <c r="E61" s="78"/>
      <c r="F61" s="1"/>
      <c r="G61" s="80">
        <f>'Erg. TZ'!D57</f>
        <v>0</v>
      </c>
      <c r="H61" s="1"/>
      <c r="I61" s="121">
        <f t="shared" si="14"/>
        <v>0</v>
      </c>
      <c r="J61" s="11"/>
      <c r="K61" s="11"/>
    </row>
    <row r="62" spans="1:11" s="5" customFormat="1" ht="15.6" x14ac:dyDescent="0.3">
      <c r="A62" s="77" t="s">
        <v>81</v>
      </c>
      <c r="B62" s="1"/>
      <c r="C62" s="78"/>
      <c r="D62" s="1"/>
      <c r="E62" s="78"/>
      <c r="F62" s="1"/>
      <c r="G62" s="80">
        <f>'Erg. TZ'!D58</f>
        <v>0</v>
      </c>
      <c r="H62" s="1"/>
      <c r="I62" s="121">
        <f t="shared" si="14"/>
        <v>0</v>
      </c>
      <c r="J62" s="11"/>
      <c r="K62" s="11"/>
    </row>
    <row r="63" spans="1:11" s="5" customFormat="1" ht="15.6" x14ac:dyDescent="0.3">
      <c r="A63" s="77" t="s">
        <v>91</v>
      </c>
      <c r="B63" s="1"/>
      <c r="C63" s="78"/>
      <c r="D63" s="1"/>
      <c r="E63" s="78"/>
      <c r="F63" s="1"/>
      <c r="G63" s="80">
        <f>'Erg. TZ'!D59</f>
        <v>0</v>
      </c>
      <c r="H63" s="1"/>
      <c r="I63" s="121">
        <f t="shared" si="14"/>
        <v>0</v>
      </c>
      <c r="J63" s="11"/>
      <c r="K63" s="11"/>
    </row>
    <row r="64" spans="1:11" ht="15.6" x14ac:dyDescent="0.3">
      <c r="A64" s="32" t="s">
        <v>36</v>
      </c>
      <c r="C64" s="219">
        <f>'Erg. DRTV '!G55</f>
        <v>-471.51</v>
      </c>
      <c r="E64" s="219">
        <f>'Erg. RKS'!F52</f>
        <v>-275.7</v>
      </c>
      <c r="G64" s="239">
        <f>'Erg. TZ'!F60</f>
        <v>-1094.67</v>
      </c>
      <c r="I64" s="83">
        <f t="shared" si="14"/>
        <v>-1841.88</v>
      </c>
    </row>
    <row r="65" spans="1:9" ht="15.6" customHeight="1" thickBot="1" x14ac:dyDescent="0.35">
      <c r="A65" s="32" t="s">
        <v>37</v>
      </c>
      <c r="C65" s="225"/>
      <c r="D65" s="223"/>
      <c r="E65" s="222">
        <f>'Erg. RKS'!F53</f>
        <v>-31.73</v>
      </c>
      <c r="F65" s="224"/>
      <c r="G65" s="411"/>
      <c r="H65" s="224"/>
      <c r="I65" s="238">
        <f t="shared" si="14"/>
        <v>-31.73</v>
      </c>
    </row>
    <row r="66" spans="1:9" s="30" customFormat="1" ht="16.2" thickTop="1" x14ac:dyDescent="0.3">
      <c r="A66" s="372" t="s">
        <v>38</v>
      </c>
      <c r="B66" s="19"/>
      <c r="C66" s="373">
        <f>SUM(C56:C65)</f>
        <v>-471.51</v>
      </c>
      <c r="D66" s="14"/>
      <c r="E66" s="373">
        <f>SUM(E56:E65)</f>
        <v>-307.43</v>
      </c>
      <c r="F66" s="14"/>
      <c r="G66" s="373">
        <f>SUM(G56:G65)</f>
        <v>-147781.70000000001</v>
      </c>
      <c r="H66" s="14"/>
      <c r="I66" s="373">
        <f>SUM(I56:I65)</f>
        <v>-148560.64000000001</v>
      </c>
    </row>
    <row r="67" spans="1:9" s="8" customFormat="1" ht="7.8" customHeight="1" x14ac:dyDescent="0.3">
      <c r="A67" s="54"/>
      <c r="B67" s="17"/>
      <c r="C67" s="41"/>
      <c r="D67" s="17"/>
      <c r="E67" s="58"/>
      <c r="F67" s="22"/>
      <c r="G67" s="58"/>
      <c r="H67" s="22"/>
      <c r="I67" s="84"/>
    </row>
    <row r="68" spans="1:9" s="90" customFormat="1" ht="18.600000000000001" thickBot="1" x14ac:dyDescent="0.35">
      <c r="A68" s="88" t="s">
        <v>32</v>
      </c>
      <c r="B68" s="25"/>
      <c r="C68" s="89">
        <f>C53+C66</f>
        <v>-138783.18000000002</v>
      </c>
      <c r="D68" s="25"/>
      <c r="E68" s="89">
        <f>E53+E66</f>
        <v>-307.43</v>
      </c>
      <c r="F68" s="25"/>
      <c r="G68" s="89">
        <f>G53+G66</f>
        <v>-148351.70000000001</v>
      </c>
      <c r="H68" s="25"/>
      <c r="I68" s="89">
        <f>I53+I66</f>
        <v>-287442.31000000006</v>
      </c>
    </row>
    <row r="69" spans="1:9" s="38" customFormat="1" ht="7.2" customHeight="1" thickBot="1" x14ac:dyDescent="0.35">
      <c r="A69" s="38" t="s">
        <v>0</v>
      </c>
      <c r="B69" s="44"/>
      <c r="C69" s="1"/>
      <c r="D69" s="1"/>
      <c r="E69" s="2"/>
      <c r="F69" s="2"/>
      <c r="G69" s="2"/>
      <c r="H69" s="2"/>
      <c r="I69" s="52"/>
    </row>
    <row r="70" spans="1:9" s="95" customFormat="1" ht="18" x14ac:dyDescent="0.3">
      <c r="A70" s="91" t="s">
        <v>39</v>
      </c>
      <c r="B70" s="102"/>
      <c r="C70" s="93"/>
      <c r="D70" s="92"/>
      <c r="E70" s="93"/>
      <c r="F70" s="94"/>
      <c r="G70" s="93"/>
      <c r="H70" s="94"/>
      <c r="I70" s="103"/>
    </row>
    <row r="71" spans="1:9" x14ac:dyDescent="0.3">
      <c r="A71" s="37" t="s">
        <v>40</v>
      </c>
      <c r="B71" s="44"/>
      <c r="C71" s="39"/>
      <c r="E71" s="57"/>
      <c r="G71" s="57"/>
      <c r="I71" s="82"/>
    </row>
    <row r="72" spans="1:9" x14ac:dyDescent="0.3">
      <c r="A72" s="32" t="s">
        <v>41</v>
      </c>
      <c r="C72" s="40">
        <f>'Erg. DRTV '!G63</f>
        <v>11596.89</v>
      </c>
      <c r="E72" s="78"/>
      <c r="G72" s="78"/>
      <c r="I72" s="123">
        <f>SUM(C72:G72)</f>
        <v>11596.89</v>
      </c>
    </row>
    <row r="73" spans="1:9" x14ac:dyDescent="0.3">
      <c r="A73" s="32" t="s">
        <v>42</v>
      </c>
      <c r="C73" s="40">
        <f>'Erg. DRTV '!G64</f>
        <v>2222.2199999999998</v>
      </c>
      <c r="E73" s="78"/>
      <c r="G73" s="78"/>
      <c r="I73" s="123">
        <f t="shared" ref="I73:I75" si="15">SUM(C73:G73)</f>
        <v>2222.2199999999998</v>
      </c>
    </row>
    <row r="74" spans="1:9" x14ac:dyDescent="0.3">
      <c r="A74" s="32" t="s">
        <v>43</v>
      </c>
      <c r="C74" s="40">
        <f>'Erg. DRTV '!G65</f>
        <v>-2205.66</v>
      </c>
      <c r="E74" s="220"/>
      <c r="G74" s="220"/>
      <c r="I74" s="240">
        <f t="shared" si="15"/>
        <v>-2205.66</v>
      </c>
    </row>
    <row r="75" spans="1:9" ht="15" thickBot="1" x14ac:dyDescent="0.35">
      <c r="A75" s="32" t="s">
        <v>44</v>
      </c>
      <c r="C75" s="222">
        <f>'Erg. DRTV '!G66</f>
        <v>-178.84</v>
      </c>
      <c r="D75" s="223"/>
      <c r="E75" s="225"/>
      <c r="F75" s="224"/>
      <c r="G75" s="225"/>
      <c r="H75" s="224"/>
      <c r="I75" s="241">
        <f t="shared" si="15"/>
        <v>-178.84</v>
      </c>
    </row>
    <row r="76" spans="1:9" s="10" customFormat="1" ht="16.2" thickTop="1" x14ac:dyDescent="0.3">
      <c r="A76" s="369" t="s">
        <v>45</v>
      </c>
      <c r="B76" s="15"/>
      <c r="C76" s="370">
        <f t="shared" ref="C76" si="16">SUM(C72:C75)</f>
        <v>11434.609999999999</v>
      </c>
      <c r="D76" s="28"/>
      <c r="E76" s="370">
        <f t="shared" ref="E76" si="17">SUM(E72:E75)</f>
        <v>0</v>
      </c>
      <c r="F76" s="28"/>
      <c r="G76" s="370">
        <f t="shared" ref="G76" si="18">SUM(G72:G75)</f>
        <v>0</v>
      </c>
      <c r="H76" s="28"/>
      <c r="I76" s="370">
        <f>SUM(I72:I75)</f>
        <v>11434.609999999999</v>
      </c>
    </row>
    <row r="77" spans="1:9" s="50" customFormat="1" ht="7.8" customHeight="1" x14ac:dyDescent="0.3">
      <c r="A77" s="55"/>
      <c r="B77" s="48"/>
      <c r="C77" s="47"/>
      <c r="D77" s="48"/>
      <c r="E77" s="60"/>
      <c r="F77" s="49"/>
      <c r="G77" s="60"/>
      <c r="H77" s="49"/>
      <c r="I77" s="86"/>
    </row>
    <row r="78" spans="1:9" s="105" customFormat="1" ht="18.600000000000001" thickBot="1" x14ac:dyDescent="0.35">
      <c r="A78" s="88" t="s">
        <v>39</v>
      </c>
      <c r="B78" s="104"/>
      <c r="C78" s="89">
        <f t="shared" ref="C78:G78" si="19">C76</f>
        <v>11434.609999999999</v>
      </c>
      <c r="D78" s="104"/>
      <c r="E78" s="89">
        <f t="shared" ref="E78" si="20">E76</f>
        <v>0</v>
      </c>
      <c r="F78" s="104"/>
      <c r="G78" s="89">
        <f t="shared" si="19"/>
        <v>0</v>
      </c>
      <c r="H78" s="104"/>
      <c r="I78" s="89">
        <f t="shared" ref="I78" si="21">I76</f>
        <v>11434.609999999999</v>
      </c>
    </row>
    <row r="79" spans="1:9" s="38" customFormat="1" ht="7.2" customHeight="1" thickBot="1" x14ac:dyDescent="0.35">
      <c r="A79" s="38" t="s">
        <v>0</v>
      </c>
      <c r="B79" s="44"/>
      <c r="C79" s="64"/>
      <c r="D79" s="1"/>
      <c r="E79" s="2"/>
      <c r="F79" s="2"/>
      <c r="G79" s="2"/>
      <c r="H79" s="2"/>
      <c r="I79" s="52"/>
    </row>
    <row r="80" spans="1:9" s="95" customFormat="1" ht="18" x14ac:dyDescent="0.3">
      <c r="A80" s="91" t="s">
        <v>46</v>
      </c>
      <c r="B80" s="102"/>
      <c r="C80" s="93"/>
      <c r="D80" s="92"/>
      <c r="E80" s="93"/>
      <c r="F80" s="94"/>
      <c r="G80" s="93"/>
      <c r="H80" s="94"/>
      <c r="I80" s="103"/>
    </row>
    <row r="81" spans="1:9" x14ac:dyDescent="0.3">
      <c r="A81" s="32" t="s">
        <v>47</v>
      </c>
      <c r="C81" s="78">
        <f>'Erg. DRTV '!E72</f>
        <v>0</v>
      </c>
      <c r="E81" s="78">
        <f>'Erg. RKS'!D59</f>
        <v>0</v>
      </c>
      <c r="G81" s="78">
        <f>'Erg. TZ'!D77</f>
        <v>0</v>
      </c>
      <c r="I81" s="85">
        <f>SUM(C81:G81)</f>
        <v>0</v>
      </c>
    </row>
    <row r="82" spans="1:9" s="50" customFormat="1" ht="7.8" customHeight="1" x14ac:dyDescent="0.3">
      <c r="A82" s="55"/>
      <c r="B82" s="48"/>
      <c r="C82" s="47"/>
      <c r="D82" s="48"/>
      <c r="E82" s="60"/>
      <c r="F82" s="49"/>
      <c r="G82" s="60"/>
      <c r="H82" s="49"/>
      <c r="I82" s="86"/>
    </row>
    <row r="83" spans="1:9" s="105" customFormat="1" ht="18.600000000000001" thickBot="1" x14ac:dyDescent="0.35">
      <c r="A83" s="88" t="s">
        <v>46</v>
      </c>
      <c r="B83" s="104"/>
      <c r="C83" s="89">
        <f t="shared" ref="C83:E83" si="22">C81</f>
        <v>0</v>
      </c>
      <c r="D83" s="104"/>
      <c r="E83" s="89">
        <f t="shared" si="22"/>
        <v>0</v>
      </c>
      <c r="F83" s="104"/>
      <c r="G83" s="89">
        <f t="shared" ref="G83:I83" si="23">G81</f>
        <v>0</v>
      </c>
      <c r="H83" s="104"/>
      <c r="I83" s="89">
        <f t="shared" si="23"/>
        <v>0</v>
      </c>
    </row>
    <row r="84" spans="1:9" s="11" customFormat="1" ht="15" thickBot="1" x14ac:dyDescent="0.35">
      <c r="B84" s="1"/>
      <c r="C84" s="6"/>
      <c r="D84" s="1"/>
      <c r="E84" s="6"/>
      <c r="F84" s="1"/>
      <c r="G84" s="6"/>
      <c r="H84" s="1"/>
      <c r="I84" s="12"/>
    </row>
    <row r="85" spans="1:9" s="101" customFormat="1" ht="18.600000000000001" thickBot="1" x14ac:dyDescent="0.35">
      <c r="A85" s="96"/>
      <c r="B85" s="97"/>
      <c r="C85" s="98" t="s">
        <v>59</v>
      </c>
      <c r="D85" s="97"/>
      <c r="E85" s="98" t="s">
        <v>60</v>
      </c>
      <c r="F85" s="99"/>
      <c r="G85" s="98" t="s">
        <v>61</v>
      </c>
      <c r="H85" s="99"/>
      <c r="I85" s="100" t="s">
        <v>62</v>
      </c>
    </row>
    <row r="86" spans="1:9" s="26" customFormat="1" ht="21.6" thickBot="1" x14ac:dyDescent="0.35">
      <c r="A86" s="56" t="s">
        <v>192</v>
      </c>
      <c r="B86" s="25"/>
      <c r="C86" s="43">
        <f>C29+C36+C47+C68+C78+C83</f>
        <v>9392.7499999999836</v>
      </c>
      <c r="D86" s="25"/>
      <c r="E86" s="43">
        <f>E29+E36+E47+E68+E78+E83</f>
        <v>5700.3</v>
      </c>
      <c r="F86" s="25"/>
      <c r="G86" s="43">
        <f>G29+G36+G47+G68+G78+G83</f>
        <v>12560.229999999981</v>
      </c>
      <c r="H86" s="25"/>
      <c r="I86" s="111">
        <f>I29+I36+I47+I68+I78+I83</f>
        <v>27653.279999999926</v>
      </c>
    </row>
    <row r="87" spans="1:9" s="11" customFormat="1" ht="15" thickBot="1" x14ac:dyDescent="0.35">
      <c r="B87" s="1"/>
      <c r="C87" s="6"/>
      <c r="D87" s="1"/>
      <c r="E87" s="6"/>
      <c r="F87" s="1"/>
      <c r="G87" s="6"/>
      <c r="H87" s="1"/>
      <c r="I87" s="12"/>
    </row>
    <row r="88" spans="1:9" s="27" customFormat="1" ht="24" customHeight="1" thickBot="1" x14ac:dyDescent="0.35">
      <c r="A88" s="108" t="s">
        <v>216</v>
      </c>
      <c r="B88" s="106"/>
      <c r="C88" s="109">
        <v>45646.52</v>
      </c>
      <c r="D88" s="107"/>
      <c r="E88" s="109">
        <v>18940.439999999999</v>
      </c>
      <c r="F88" s="107"/>
      <c r="G88" s="109">
        <v>10906.15</v>
      </c>
      <c r="H88" s="107"/>
      <c r="I88" s="110">
        <f>C88+E88+G88</f>
        <v>75493.109999999986</v>
      </c>
    </row>
    <row r="89" spans="1:9" s="26" customFormat="1" ht="21.6" thickBot="1" x14ac:dyDescent="0.35">
      <c r="A89" s="56" t="s">
        <v>192</v>
      </c>
      <c r="B89" s="25"/>
      <c r="C89" s="43">
        <f>C86</f>
        <v>9392.7499999999836</v>
      </c>
      <c r="D89" s="25"/>
      <c r="E89" s="43">
        <f>E86</f>
        <v>5700.3</v>
      </c>
      <c r="F89" s="25"/>
      <c r="G89" s="43">
        <f>G86</f>
        <v>12560.229999999981</v>
      </c>
      <c r="H89" s="25"/>
      <c r="I89" s="111">
        <f>C89+E89+G89</f>
        <v>27653.279999999966</v>
      </c>
    </row>
    <row r="90" spans="1:9" s="27" customFormat="1" ht="24" customHeight="1" thickBot="1" x14ac:dyDescent="0.35">
      <c r="A90" s="108" t="s">
        <v>217</v>
      </c>
      <c r="B90" s="106"/>
      <c r="C90" s="109">
        <f>C88+C89</f>
        <v>55039.269999999982</v>
      </c>
      <c r="D90" s="107"/>
      <c r="E90" s="109">
        <f>E88+E89</f>
        <v>24640.739999999998</v>
      </c>
      <c r="F90" s="107"/>
      <c r="G90" s="109">
        <f>G88+G89</f>
        <v>23466.379999999983</v>
      </c>
      <c r="H90" s="107"/>
      <c r="I90" s="110">
        <f>C90+E90+G90</f>
        <v>103146.38999999996</v>
      </c>
    </row>
    <row r="91" spans="1:9" s="11" customFormat="1" x14ac:dyDescent="0.3">
      <c r="B91" s="1"/>
      <c r="C91" s="6"/>
      <c r="D91" s="1"/>
      <c r="E91" s="6"/>
      <c r="F91" s="1"/>
      <c r="G91" s="6"/>
      <c r="H91" s="1"/>
      <c r="I91" s="12"/>
    </row>
    <row r="92" spans="1:9" s="11" customFormat="1" x14ac:dyDescent="0.3">
      <c r="B92" s="1"/>
      <c r="C92" s="6"/>
      <c r="D92" s="1"/>
      <c r="E92" s="6"/>
      <c r="F92" s="1"/>
      <c r="G92" s="6"/>
      <c r="H92" s="1"/>
      <c r="I92" s="12"/>
    </row>
    <row r="93" spans="1:9" s="11" customFormat="1" x14ac:dyDescent="0.3">
      <c r="B93" s="1"/>
      <c r="C93" s="6"/>
      <c r="D93" s="1"/>
      <c r="E93" s="6"/>
      <c r="F93" s="1"/>
      <c r="G93" s="6"/>
      <c r="H93" s="1"/>
      <c r="I93" s="12"/>
    </row>
    <row r="94" spans="1:9" s="11" customFormat="1" x14ac:dyDescent="0.3">
      <c r="B94" s="1"/>
      <c r="C94" s="6"/>
      <c r="D94" s="1"/>
      <c r="E94" s="6"/>
      <c r="F94" s="1"/>
      <c r="G94" s="6"/>
      <c r="H94" s="1"/>
      <c r="I94" s="12"/>
    </row>
  </sheetData>
  <mergeCells count="1">
    <mergeCell ref="I24:I26"/>
  </mergeCells>
  <pageMargins left="0.88380952380952382" right="0.46142857142857141" top="0.66234567901234565" bottom="0.52928571428571425" header="0.34722222222222221" footer="0.3"/>
  <pageSetup paperSize="9" scale="56" orientation="portrait" r:id="rId1"/>
  <headerFooter>
    <oddHeader xml:space="preserve">&amp;C&amp;"-,Fett"&amp;24DRTV Gesamtübersicht 2021&amp;18
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41E6B-6BE9-4794-8149-A22D56132D3E}">
  <sheetPr>
    <tabColor rgb="FFFF0000"/>
  </sheetPr>
  <dimension ref="A1:L61"/>
  <sheetViews>
    <sheetView view="pageLayout" zoomScale="60" zoomScaleNormal="90" zoomScaleSheetLayoutView="70" zoomScalePageLayoutView="60" workbookViewId="0">
      <selection activeCell="A29" sqref="A29"/>
    </sheetView>
  </sheetViews>
  <sheetFormatPr baseColWidth="10" defaultRowHeight="13.2" x14ac:dyDescent="0.3"/>
  <cols>
    <col min="1" max="1" width="10" style="332" customWidth="1"/>
    <col min="2" max="2" width="46.6640625" style="332" customWidth="1"/>
    <col min="3" max="3" width="15.5546875" style="332" customWidth="1"/>
    <col min="4" max="6" width="18.88671875" style="332" customWidth="1"/>
    <col min="7" max="7" width="19.77734375" style="333" customWidth="1"/>
    <col min="8" max="8" width="18.77734375" style="332" customWidth="1"/>
    <col min="9" max="9" width="5.88671875" style="332" customWidth="1"/>
    <col min="10" max="10" width="35.44140625" style="332" customWidth="1"/>
    <col min="11" max="16384" width="11.5546875" style="332"/>
  </cols>
  <sheetData>
    <row r="1" spans="1:9" s="244" customFormat="1" ht="13.8" x14ac:dyDescent="0.3">
      <c r="G1" s="245"/>
    </row>
    <row r="2" spans="1:9" ht="37.799999999999997" customHeight="1" x14ac:dyDescent="0.5">
      <c r="A2" s="430" t="s">
        <v>219</v>
      </c>
      <c r="B2" s="430"/>
      <c r="C2" s="430"/>
      <c r="D2" s="430"/>
      <c r="E2" s="430"/>
      <c r="F2" s="430"/>
      <c r="G2" s="430"/>
      <c r="H2" s="430"/>
      <c r="I2" s="246"/>
    </row>
    <row r="3" spans="1:9" ht="25.8" customHeight="1" x14ac:dyDescent="0.4">
      <c r="A3" s="248"/>
      <c r="B3" s="248"/>
      <c r="C3" s="248"/>
      <c r="D3" s="248"/>
      <c r="E3" s="248"/>
      <c r="F3" s="248"/>
      <c r="G3" s="248"/>
      <c r="H3" s="248"/>
      <c r="I3" s="246"/>
    </row>
    <row r="4" spans="1:9" ht="25.8" customHeight="1" thickBot="1" x14ac:dyDescent="0.45">
      <c r="A4" s="248"/>
      <c r="B4" s="248"/>
      <c r="C4" s="248"/>
      <c r="D4" s="248"/>
      <c r="E4" s="249"/>
      <c r="F4" s="249"/>
      <c r="G4" s="332"/>
      <c r="H4" s="333"/>
    </row>
    <row r="5" spans="1:9" s="275" customFormat="1" ht="25.8" customHeight="1" thickBot="1" x14ac:dyDescent="0.35">
      <c r="A5" s="290"/>
      <c r="B5" s="303" t="s">
        <v>124</v>
      </c>
      <c r="C5" s="348" t="s">
        <v>125</v>
      </c>
      <c r="D5" s="256" t="s">
        <v>126</v>
      </c>
      <c r="E5" s="350" t="s">
        <v>193</v>
      </c>
      <c r="F5" s="349" t="s">
        <v>194</v>
      </c>
      <c r="G5" s="346" t="s">
        <v>127</v>
      </c>
      <c r="H5" s="257" t="s">
        <v>128</v>
      </c>
    </row>
    <row r="6" spans="1:9" ht="25.8" customHeight="1" thickBot="1" x14ac:dyDescent="0.35">
      <c r="B6" s="334" t="s">
        <v>129</v>
      </c>
      <c r="C6" s="335"/>
      <c r="D6" s="336">
        <v>44197</v>
      </c>
      <c r="E6" s="334"/>
      <c r="F6" s="337"/>
      <c r="G6" s="338" t="s">
        <v>130</v>
      </c>
      <c r="H6" s="339">
        <v>44561</v>
      </c>
    </row>
    <row r="7" spans="1:9" ht="25.8" customHeight="1" x14ac:dyDescent="0.3">
      <c r="B7" s="357" t="s">
        <v>177</v>
      </c>
      <c r="C7" s="298">
        <v>1200</v>
      </c>
      <c r="D7" s="265">
        <f>'Verm. DRTV'!D8</f>
        <v>28378.62</v>
      </c>
      <c r="E7" s="266">
        <f>'Verm. DRTV'!E8</f>
        <v>-98209.47</v>
      </c>
      <c r="F7" s="312">
        <f>'Verm. DRTV'!F8</f>
        <v>74092.78</v>
      </c>
      <c r="G7" s="311">
        <f>H7-D7</f>
        <v>-24116.690000000006</v>
      </c>
      <c r="H7" s="260">
        <f>SUM(D7:F7)</f>
        <v>4261.929999999993</v>
      </c>
    </row>
    <row r="8" spans="1:9" ht="25.8" customHeight="1" x14ac:dyDescent="0.3">
      <c r="B8" s="357" t="s">
        <v>178</v>
      </c>
      <c r="C8" s="298">
        <v>1201</v>
      </c>
      <c r="D8" s="265">
        <f>'Verm. DRTV'!D9</f>
        <v>17817.34</v>
      </c>
      <c r="E8" s="266">
        <f>'Verm. DRTV'!E9</f>
        <v>-30000</v>
      </c>
      <c r="F8" s="312">
        <f>'Verm. DRTV'!F9</f>
        <v>63000</v>
      </c>
      <c r="G8" s="312">
        <f>H8-D8</f>
        <v>33000</v>
      </c>
      <c r="H8" s="265">
        <f>SUM(D8:F8)</f>
        <v>50817.34</v>
      </c>
    </row>
    <row r="9" spans="1:9" ht="25.8" customHeight="1" x14ac:dyDescent="0.3">
      <c r="B9" s="357" t="s">
        <v>179</v>
      </c>
      <c r="C9" s="298">
        <v>1202</v>
      </c>
      <c r="D9" s="265">
        <f>'Verm. DRTV'!D10</f>
        <v>533.17999999999995</v>
      </c>
      <c r="E9" s="417">
        <f>'Verm. DRTV'!E10</f>
        <v>-196245.82</v>
      </c>
      <c r="F9" s="312">
        <f>'Verm. DRTV'!F10</f>
        <v>198271.67</v>
      </c>
      <c r="G9" s="312">
        <f>H9-D9</f>
        <v>2025.849999999999</v>
      </c>
      <c r="H9" s="265">
        <f>SUM(D9:F9)</f>
        <v>2559.0299999999988</v>
      </c>
    </row>
    <row r="10" spans="1:9" ht="25.8" customHeight="1" x14ac:dyDescent="0.3">
      <c r="B10" s="357"/>
      <c r="C10" s="298"/>
      <c r="D10" s="265"/>
      <c r="E10" s="266"/>
      <c r="F10" s="312"/>
      <c r="G10" s="312"/>
      <c r="H10" s="265"/>
    </row>
    <row r="11" spans="1:9" ht="25.8" customHeight="1" x14ac:dyDescent="0.3">
      <c r="B11" s="357" t="s">
        <v>180</v>
      </c>
      <c r="C11" s="298">
        <v>1210</v>
      </c>
      <c r="D11" s="304">
        <f>'Verm. RKS'!D7</f>
        <v>18940.439999999999</v>
      </c>
      <c r="E11" s="305">
        <f>'Verm. RKS'!E7</f>
        <v>-20880.78</v>
      </c>
      <c r="F11" s="418">
        <f>'Verm. RKS'!F7</f>
        <v>8581.08</v>
      </c>
      <c r="G11" s="312">
        <f>H11-D11</f>
        <v>-12299.699999999999</v>
      </c>
      <c r="H11" s="265">
        <f>SUM(D11:F11)</f>
        <v>6640.74</v>
      </c>
    </row>
    <row r="12" spans="1:9" ht="25.8" customHeight="1" x14ac:dyDescent="0.3">
      <c r="B12" s="357" t="s">
        <v>181</v>
      </c>
      <c r="C12" s="298">
        <v>1211</v>
      </c>
      <c r="D12" s="304">
        <f>'Verm. RKS'!D8</f>
        <v>0</v>
      </c>
      <c r="E12" s="305">
        <f>'Verm. RKS'!E8</f>
        <v>-500</v>
      </c>
      <c r="F12" s="418">
        <f>'Verm. RKS'!F8</f>
        <v>18500</v>
      </c>
      <c r="G12" s="312">
        <f>H12-D12</f>
        <v>18000</v>
      </c>
      <c r="H12" s="265">
        <f>SUM(D12:F12)</f>
        <v>18000</v>
      </c>
    </row>
    <row r="13" spans="1:9" ht="25.8" customHeight="1" x14ac:dyDescent="0.3">
      <c r="B13" s="357"/>
      <c r="C13" s="298"/>
      <c r="D13" s="304"/>
      <c r="E13" s="305"/>
      <c r="F13" s="418"/>
      <c r="G13" s="312"/>
      <c r="H13" s="265"/>
    </row>
    <row r="14" spans="1:9" ht="25.8" customHeight="1" x14ac:dyDescent="0.3">
      <c r="B14" s="357" t="s">
        <v>182</v>
      </c>
      <c r="C14" s="298">
        <v>1220</v>
      </c>
      <c r="D14" s="304">
        <f>'Verm. TZ'!D7</f>
        <v>5325.71</v>
      </c>
      <c r="E14" s="354">
        <f>'Verm. TZ'!E7</f>
        <v>-12691.46</v>
      </c>
      <c r="F14" s="351">
        <f>'Verm. TZ'!F7</f>
        <v>19893.21</v>
      </c>
      <c r="G14" s="312">
        <f t="shared" ref="G14:G16" si="0">H14-D14</f>
        <v>7201.7499999999991</v>
      </c>
      <c r="H14" s="265">
        <f>SUM(D14:F14)</f>
        <v>12527.46</v>
      </c>
    </row>
    <row r="15" spans="1:9" ht="25.8" customHeight="1" x14ac:dyDescent="0.3">
      <c r="B15" s="357" t="s">
        <v>183</v>
      </c>
      <c r="C15" s="298">
        <v>1222</v>
      </c>
      <c r="D15" s="304">
        <f>'Verm. TZ'!D8</f>
        <v>5000</v>
      </c>
      <c r="E15" s="354">
        <f>'Verm. TZ'!E8</f>
        <v>-25347.3</v>
      </c>
      <c r="F15" s="351">
        <f>'Verm. TZ'!F8</f>
        <v>31286.22</v>
      </c>
      <c r="G15" s="312">
        <f t="shared" si="0"/>
        <v>5938.9200000000019</v>
      </c>
      <c r="H15" s="265">
        <f>SUM(D15:F15)</f>
        <v>10938.920000000002</v>
      </c>
    </row>
    <row r="16" spans="1:9" ht="25.8" customHeight="1" x14ac:dyDescent="0.3">
      <c r="B16" s="357" t="s">
        <v>184</v>
      </c>
      <c r="C16" s="298">
        <v>1223</v>
      </c>
      <c r="D16" s="304">
        <f>'Verm. TZ'!D9</f>
        <v>0</v>
      </c>
      <c r="E16" s="354">
        <f>'Verm. TZ'!E9</f>
        <v>-226571.27</v>
      </c>
      <c r="F16" s="351">
        <f>'Verm. TZ'!F9</f>
        <v>273934.32</v>
      </c>
      <c r="G16" s="312">
        <f t="shared" si="0"/>
        <v>47363.050000000017</v>
      </c>
      <c r="H16" s="265">
        <f>SUM(D16:F16)</f>
        <v>47363.050000000017</v>
      </c>
    </row>
    <row r="17" spans="2:10" ht="25.8" customHeight="1" x14ac:dyDescent="0.3">
      <c r="B17" s="357"/>
      <c r="C17" s="298"/>
      <c r="D17" s="304"/>
      <c r="E17" s="313"/>
      <c r="F17" s="314"/>
      <c r="G17" s="312"/>
      <c r="H17" s="265"/>
    </row>
    <row r="18" spans="2:10" ht="25.8" customHeight="1" x14ac:dyDescent="0.3">
      <c r="B18" s="357" t="s">
        <v>134</v>
      </c>
      <c r="C18" s="298">
        <v>1360</v>
      </c>
      <c r="D18" s="265">
        <f>'Verm. DRTV'!D11+'Verm. RKS'!D9+'Verm. TZ'!D10</f>
        <v>0</v>
      </c>
      <c r="E18" s="355">
        <f>'Verm. DRTV'!E11+'Verm. RKS'!E9+'Verm. TZ'!E10</f>
        <v>-96258.64</v>
      </c>
      <c r="F18" s="352">
        <f>'Verm. DRTV'!F11+'Verm. RKS'!F9+'Verm. TZ'!F10</f>
        <v>96258.64</v>
      </c>
      <c r="G18" s="312">
        <f t="shared" ref="G18:G23" si="1">H18-D18</f>
        <v>0</v>
      </c>
      <c r="H18" s="265">
        <f t="shared" ref="H18:H24" si="2">SUM(D18:F18)</f>
        <v>0</v>
      </c>
    </row>
    <row r="19" spans="2:10" ht="25.8" customHeight="1" x14ac:dyDescent="0.3">
      <c r="B19" s="357" t="s">
        <v>135</v>
      </c>
      <c r="C19" s="298">
        <v>1590</v>
      </c>
      <c r="D19" s="265">
        <f>'Verm. DRTV'!D12+'Verm. RKS'!D10+'Verm. TZ'!D11</f>
        <v>0</v>
      </c>
      <c r="E19" s="355">
        <f>'Verm. DRTV'!E12+'Verm. RKS'!E10+'Verm. TZ'!E11</f>
        <v>0</v>
      </c>
      <c r="F19" s="352">
        <f>'Verm. DRTV'!F12+'Verm. RKS'!F10+'Verm. TZ'!F11</f>
        <v>0</v>
      </c>
      <c r="G19" s="312">
        <f t="shared" si="1"/>
        <v>0</v>
      </c>
      <c r="H19" s="265">
        <f t="shared" si="2"/>
        <v>0</v>
      </c>
    </row>
    <row r="20" spans="2:10" ht="25.8" customHeight="1" x14ac:dyDescent="0.3">
      <c r="B20" s="357" t="s">
        <v>136</v>
      </c>
      <c r="C20" s="298">
        <v>1592</v>
      </c>
      <c r="D20" s="265">
        <f>'Verm. DRTV'!D13+'Verm. RKS'!D11+'Verm. TZ'!D12</f>
        <v>0</v>
      </c>
      <c r="E20" s="355">
        <f>'Verm. DRTV'!E13+'Verm. RKS'!E11+'Verm. TZ'!E12</f>
        <v>-74</v>
      </c>
      <c r="F20" s="352">
        <f>'Verm. DRTV'!F13+'Verm. RKS'!F11+'Verm. TZ'!F12</f>
        <v>74</v>
      </c>
      <c r="G20" s="312">
        <f t="shared" si="1"/>
        <v>0</v>
      </c>
      <c r="H20" s="265">
        <f t="shared" si="2"/>
        <v>0</v>
      </c>
    </row>
    <row r="21" spans="2:10" ht="25.8" customHeight="1" x14ac:dyDescent="0.3">
      <c r="B21" s="357" t="s">
        <v>137</v>
      </c>
      <c r="C21" s="298">
        <v>1593</v>
      </c>
      <c r="D21" s="265">
        <f>'Verm. DRTV'!D13+'Verm. RKS'!D11+'Verm. TZ'!D12</f>
        <v>0</v>
      </c>
      <c r="E21" s="355">
        <f>'Verm. DRTV'!E14+'Verm. RKS'!E12+'Verm. TZ'!E13</f>
        <v>-100</v>
      </c>
      <c r="F21" s="352">
        <f>'Verm. DRTV'!F14+'Verm. RKS'!F12+'Verm. TZ'!F13</f>
        <v>100</v>
      </c>
      <c r="G21" s="312">
        <f t="shared" si="1"/>
        <v>0</v>
      </c>
      <c r="H21" s="265">
        <f t="shared" ref="H21" si="3">SUM(D21:F21)</f>
        <v>0</v>
      </c>
    </row>
    <row r="22" spans="2:10" ht="25.8" customHeight="1" x14ac:dyDescent="0.3">
      <c r="B22" s="357" t="s">
        <v>214</v>
      </c>
      <c r="C22" s="298">
        <v>1594</v>
      </c>
      <c r="D22" s="265">
        <f>'Verm. DRTV'!D14+'Verm. RKS'!D12+'Verm. TZ'!D13</f>
        <v>0</v>
      </c>
      <c r="E22" s="355">
        <f>'Verm. TZ'!E14</f>
        <v>-1690</v>
      </c>
      <c r="F22" s="352">
        <f>'Verm. TZ'!F14</f>
        <v>1690</v>
      </c>
      <c r="G22" s="312">
        <f t="shared" si="1"/>
        <v>0</v>
      </c>
      <c r="H22" s="265">
        <f t="shared" si="2"/>
        <v>0</v>
      </c>
    </row>
    <row r="23" spans="2:10" ht="25.8" customHeight="1" x14ac:dyDescent="0.3">
      <c r="B23" s="357" t="s">
        <v>138</v>
      </c>
      <c r="C23" s="298">
        <v>1595</v>
      </c>
      <c r="D23" s="265">
        <f>'Verm. DRTV'!D15+'Verm. TZ'!D15</f>
        <v>0</v>
      </c>
      <c r="E23" s="355">
        <f>'Verm. DRTV'!E15+'Verm. TZ'!E15</f>
        <v>-98475.13</v>
      </c>
      <c r="F23" s="352">
        <f>'Verm. DRTV'!F15+'Verm. TZ'!F15</f>
        <v>98475.13</v>
      </c>
      <c r="G23" s="312">
        <f t="shared" si="1"/>
        <v>0</v>
      </c>
      <c r="H23" s="265">
        <f t="shared" si="2"/>
        <v>0</v>
      </c>
    </row>
    <row r="24" spans="2:10" s="247" customFormat="1" ht="29.4" customHeight="1" x14ac:dyDescent="0.3">
      <c r="B24" s="357" t="s">
        <v>139</v>
      </c>
      <c r="C24" s="264">
        <v>1596</v>
      </c>
      <c r="D24" s="265">
        <f>'Verm. DRTV'!D16+'Verm. TZ'!D16</f>
        <v>0</v>
      </c>
      <c r="E24" s="355">
        <f>'Verm. DRTV'!E16+'Verm. TZ'!E16</f>
        <v>-70000</v>
      </c>
      <c r="F24" s="352">
        <f>'Verm. DRTV'!F16+'Verm. TZ'!F16</f>
        <v>70000</v>
      </c>
      <c r="G24" s="347">
        <f t="shared" ref="G24" si="4">H24-D24</f>
        <v>0</v>
      </c>
      <c r="H24" s="265">
        <f t="shared" si="2"/>
        <v>0</v>
      </c>
    </row>
    <row r="25" spans="2:10" ht="25.8" customHeight="1" x14ac:dyDescent="0.3">
      <c r="B25" s="357"/>
      <c r="C25" s="298"/>
      <c r="D25" s="265"/>
      <c r="E25" s="309"/>
      <c r="F25" s="310"/>
      <c r="G25" s="312"/>
      <c r="H25" s="265"/>
    </row>
    <row r="26" spans="2:10" ht="25.8" customHeight="1" x14ac:dyDescent="0.3">
      <c r="B26" s="357" t="s">
        <v>140</v>
      </c>
      <c r="C26" s="298">
        <v>1900</v>
      </c>
      <c r="D26" s="265">
        <f>'Verm. DRTV'!D17+'Verm. RKS'!D13+'Verm. TZ'!D17</f>
        <v>-580.44000000000005</v>
      </c>
      <c r="E26" s="355">
        <f>'Verm. DRTV'!E17+'Verm. RKS'!E13+'Verm. TZ'!E17</f>
        <v>-40</v>
      </c>
      <c r="F26" s="352">
        <f>'Verm. DRTV'!F17+'Verm. RKS'!F13+'Verm. TZ'!F17</f>
        <v>580.44000000000005</v>
      </c>
      <c r="G26" s="312">
        <f>H26-D26</f>
        <v>540.44000000000005</v>
      </c>
      <c r="H26" s="265">
        <f>SUM(D26:F26)</f>
        <v>-40</v>
      </c>
    </row>
    <row r="27" spans="2:10" ht="25.8" customHeight="1" x14ac:dyDescent="0.3">
      <c r="B27" s="357" t="s">
        <v>141</v>
      </c>
      <c r="C27" s="298">
        <v>1910</v>
      </c>
      <c r="D27" s="265">
        <f>'Verm. DRTV'!D18+'Verm. RKS'!D14+'Verm. TZ'!D18</f>
        <v>611.44000000000005</v>
      </c>
      <c r="E27" s="355">
        <f>'Verm. DRTV'!E18+'Verm. RKS'!E14+'Verm. TZ'!E18</f>
        <v>-611.44000000000005</v>
      </c>
      <c r="F27" s="352">
        <f>'Verm. DRTV'!F18+'Verm. RKS'!F14+'Verm. TZ'!F18</f>
        <v>0</v>
      </c>
      <c r="G27" s="312">
        <f>H27-D27</f>
        <v>-611.44000000000005</v>
      </c>
      <c r="H27" s="265">
        <f>SUM(D27:F27)</f>
        <v>0</v>
      </c>
    </row>
    <row r="28" spans="2:10" ht="25.8" customHeight="1" thickBot="1" x14ac:dyDescent="0.35">
      <c r="B28" s="357" t="s">
        <v>142</v>
      </c>
      <c r="C28" s="298">
        <v>1912</v>
      </c>
      <c r="D28" s="271">
        <f>'Verm. DRTV'!D19+'Verm. RKS'!D15+'Verm. TZ'!D19</f>
        <v>-533.17999999999995</v>
      </c>
      <c r="E28" s="356">
        <f>'Verm. DRTV'!E19+'Verm. RKS'!E15+'Verm. TZ'!E19</f>
        <v>-49922.080000000002</v>
      </c>
      <c r="F28" s="353">
        <f>'Verm. DRTV'!F19+'Verm. RKS'!F15+'Verm. TZ'!F19</f>
        <v>533.17999999999995</v>
      </c>
      <c r="G28" s="315">
        <f>H28-D28</f>
        <v>-49388.9</v>
      </c>
      <c r="H28" s="316">
        <f>SUM(D28:F28)</f>
        <v>-49922.080000000002</v>
      </c>
    </row>
    <row r="29" spans="2:10" s="275" customFormat="1" ht="25.8" customHeight="1" thickTop="1" thickBot="1" x14ac:dyDescent="0.35">
      <c r="B29" s="428"/>
      <c r="C29" s="429"/>
      <c r="D29" s="276">
        <f>SUM(D7:D28)</f>
        <v>75493.110000000015</v>
      </c>
      <c r="E29" s="317">
        <f>SUM(E7:E28)</f>
        <v>-927617.39</v>
      </c>
      <c r="F29" s="318">
        <f>SUM(F7:F28)</f>
        <v>955270.67</v>
      </c>
      <c r="G29" s="278">
        <f>SUM(G7:G28)</f>
        <v>27653.280000000006</v>
      </c>
      <c r="H29" s="276">
        <f>SUM(H7:H28)</f>
        <v>103146.38999999997</v>
      </c>
    </row>
    <row r="30" spans="2:10" s="275" customFormat="1" ht="25.8" customHeight="1" x14ac:dyDescent="0.3">
      <c r="B30" s="280"/>
      <c r="C30" s="280"/>
      <c r="D30" s="281"/>
      <c r="E30" s="282"/>
      <c r="F30" s="282"/>
      <c r="G30" s="333"/>
      <c r="H30" s="281"/>
    </row>
    <row r="31" spans="2:10" ht="25.8" customHeight="1" thickBot="1" x14ac:dyDescent="0.35">
      <c r="E31" s="333"/>
      <c r="F31" s="333"/>
    </row>
    <row r="32" spans="2:10" ht="25.8" customHeight="1" thickBot="1" x14ac:dyDescent="0.35">
      <c r="B32" s="283" t="s">
        <v>143</v>
      </c>
      <c r="C32" s="284"/>
      <c r="D32" s="319" t="s">
        <v>59</v>
      </c>
      <c r="E32" s="319" t="s">
        <v>185</v>
      </c>
      <c r="F32" s="319" t="s">
        <v>186</v>
      </c>
      <c r="G32" s="320" t="s">
        <v>62</v>
      </c>
      <c r="J32" s="333"/>
    </row>
    <row r="33" spans="1:10" ht="29.4" customHeight="1" thickBot="1" x14ac:dyDescent="0.35">
      <c r="B33" s="428" t="s">
        <v>199</v>
      </c>
      <c r="C33" s="429"/>
      <c r="D33" s="321">
        <f>'Verm. DRTV'!D24</f>
        <v>45646.52</v>
      </c>
      <c r="E33" s="321">
        <f>'Verm. RKS'!D20</f>
        <v>18940.439999999999</v>
      </c>
      <c r="F33" s="321">
        <f>'Verm. TZ'!D24</f>
        <v>10906.15</v>
      </c>
      <c r="G33" s="322">
        <f>SUM(D33:F33)</f>
        <v>75493.109999999986</v>
      </c>
      <c r="J33" s="333"/>
    </row>
    <row r="34" spans="1:10" ht="25.8" customHeight="1" x14ac:dyDescent="0.3">
      <c r="B34" s="431" t="s">
        <v>195</v>
      </c>
      <c r="C34" s="432"/>
      <c r="D34" s="412">
        <f>'Verm. DRTV'!D25</f>
        <v>499478.07</v>
      </c>
      <c r="E34" s="412">
        <f>'Verm. RKS'!D21</f>
        <v>46155.08</v>
      </c>
      <c r="F34" s="412">
        <f>'Verm. TZ'!D25</f>
        <v>409637.52</v>
      </c>
      <c r="G34" s="415">
        <f>SUM(D34:F34)</f>
        <v>955270.67</v>
      </c>
      <c r="H34" s="333"/>
      <c r="J34" s="333"/>
    </row>
    <row r="35" spans="1:10" ht="25.8" customHeight="1" thickBot="1" x14ac:dyDescent="0.35">
      <c r="B35" s="433" t="s">
        <v>196</v>
      </c>
      <c r="C35" s="434"/>
      <c r="D35" s="414">
        <f>'Verm. DRTV'!D26</f>
        <v>-490085.32000000007</v>
      </c>
      <c r="E35" s="414">
        <f>'Verm. RKS'!D22</f>
        <v>-40454.78</v>
      </c>
      <c r="F35" s="414">
        <f>'Verm. TZ'!D26</f>
        <v>-397077.29</v>
      </c>
      <c r="G35" s="288">
        <f>SUM(D35:F35)</f>
        <v>-927617.39000000013</v>
      </c>
      <c r="H35" s="333"/>
      <c r="J35" s="333"/>
    </row>
    <row r="36" spans="1:10" ht="25.8" customHeight="1" thickTop="1" thickBot="1" x14ac:dyDescent="0.35">
      <c r="B36" s="435" t="s">
        <v>144</v>
      </c>
      <c r="C36" s="436"/>
      <c r="D36" s="413">
        <f>'Verm. DRTV'!D27</f>
        <v>9392.7499999999418</v>
      </c>
      <c r="E36" s="413">
        <f>'Verm. RKS'!D23</f>
        <v>5700.3000000000029</v>
      </c>
      <c r="F36" s="413">
        <f>'Verm. TZ'!D27</f>
        <v>12560.23000000004</v>
      </c>
      <c r="G36" s="289">
        <f>SUM(D36:F36)</f>
        <v>27653.279999999984</v>
      </c>
      <c r="J36" s="333"/>
    </row>
    <row r="37" spans="1:10" ht="25.8" customHeight="1" thickBot="1" x14ac:dyDescent="0.35">
      <c r="B37" s="428" t="s">
        <v>200</v>
      </c>
      <c r="C37" s="429"/>
      <c r="D37" s="321">
        <f>'Verm. DRTV'!D28</f>
        <v>55039.269999999939</v>
      </c>
      <c r="E37" s="321">
        <f>'Verm. RKS'!D24</f>
        <v>24640.74</v>
      </c>
      <c r="F37" s="321">
        <f>'Verm. TZ'!D28</f>
        <v>23466.380000000041</v>
      </c>
      <c r="G37" s="322">
        <f>SUM(D37:F37)</f>
        <v>103146.38999999998</v>
      </c>
      <c r="J37" s="333"/>
    </row>
    <row r="38" spans="1:10" ht="25.8" customHeight="1" x14ac:dyDescent="0.3">
      <c r="B38" s="280"/>
      <c r="C38" s="280"/>
      <c r="D38" s="281"/>
    </row>
    <row r="39" spans="1:10" ht="16.2" customHeight="1" x14ac:dyDescent="0.3"/>
    <row r="40" spans="1:10" s="244" customFormat="1" ht="16.2" customHeight="1" x14ac:dyDescent="0.3">
      <c r="A40" s="308"/>
      <c r="C40" s="308"/>
    </row>
    <row r="41" spans="1:10" ht="24" customHeight="1" x14ac:dyDescent="0.3">
      <c r="A41" s="290" t="s">
        <v>145</v>
      </c>
      <c r="G41" s="332"/>
    </row>
    <row r="42" spans="1:10" s="275" customFormat="1" ht="38.4" customHeight="1" x14ac:dyDescent="0.3">
      <c r="A42" s="291" t="s">
        <v>146</v>
      </c>
      <c r="B42" s="275" t="s">
        <v>187</v>
      </c>
      <c r="D42" s="275" t="s">
        <v>147</v>
      </c>
      <c r="E42" s="292">
        <v>44631</v>
      </c>
    </row>
    <row r="43" spans="1:10" s="275" customFormat="1" ht="38.4" customHeight="1" x14ac:dyDescent="0.3">
      <c r="A43" s="291" t="s">
        <v>148</v>
      </c>
      <c r="B43" s="275" t="s">
        <v>222</v>
      </c>
      <c r="D43" s="275" t="s">
        <v>147</v>
      </c>
      <c r="E43" s="292">
        <v>44614</v>
      </c>
    </row>
    <row r="44" spans="1:10" s="275" customFormat="1" ht="38.4" customHeight="1" x14ac:dyDescent="0.3">
      <c r="A44" s="291" t="s">
        <v>150</v>
      </c>
      <c r="B44" s="275" t="s">
        <v>188</v>
      </c>
      <c r="D44" s="275" t="s">
        <v>147</v>
      </c>
      <c r="E44" s="292">
        <v>44614</v>
      </c>
    </row>
    <row r="45" spans="1:10" s="275" customFormat="1" ht="38.4" customHeight="1" x14ac:dyDescent="0.3">
      <c r="A45" s="291" t="s">
        <v>152</v>
      </c>
      <c r="B45" s="275" t="s">
        <v>189</v>
      </c>
      <c r="D45" s="275" t="s">
        <v>147</v>
      </c>
      <c r="E45" s="292">
        <v>44614</v>
      </c>
      <c r="F45" s="323"/>
      <c r="G45" s="282"/>
      <c r="H45" s="323"/>
      <c r="I45" s="332"/>
    </row>
    <row r="46" spans="1:10" s="275" customFormat="1" ht="24" customHeight="1" x14ac:dyDescent="0.3">
      <c r="A46" s="291"/>
      <c r="G46" s="293"/>
    </row>
    <row r="47" spans="1:10" s="275" customFormat="1" ht="24" customHeight="1" x14ac:dyDescent="0.3">
      <c r="G47" s="293"/>
    </row>
    <row r="48" spans="1:10" s="275" customFormat="1" ht="24" customHeight="1" x14ac:dyDescent="0.3">
      <c r="B48" s="290" t="s">
        <v>160</v>
      </c>
      <c r="D48" s="290" t="s">
        <v>221</v>
      </c>
      <c r="E48" s="292">
        <v>44632</v>
      </c>
    </row>
    <row r="49" spans="1:12" s="275" customFormat="1" ht="24" customHeight="1" x14ac:dyDescent="0.3"/>
    <row r="50" spans="1:12" s="290" customFormat="1" ht="24" customHeight="1" x14ac:dyDescent="0.3">
      <c r="B50" s="326"/>
      <c r="C50" s="324"/>
      <c r="D50" s="327"/>
      <c r="E50" s="327"/>
    </row>
    <row r="51" spans="1:12" s="290" customFormat="1" ht="24" customHeight="1" x14ac:dyDescent="0.3">
      <c r="B51" s="326"/>
      <c r="C51" s="324"/>
      <c r="D51" s="327"/>
      <c r="E51" s="327"/>
      <c r="H51" s="275"/>
      <c r="I51" s="275"/>
      <c r="J51" s="275"/>
      <c r="K51" s="275"/>
      <c r="L51" s="275"/>
    </row>
    <row r="52" spans="1:12" s="275" customFormat="1" ht="24" customHeight="1" x14ac:dyDescent="0.3">
      <c r="A52" s="290"/>
      <c r="B52" s="332"/>
      <c r="C52" s="332"/>
      <c r="D52" s="332"/>
      <c r="E52" s="325"/>
      <c r="F52" s="290"/>
    </row>
    <row r="53" spans="1:12" s="275" customFormat="1" ht="24" customHeight="1" x14ac:dyDescent="0.3">
      <c r="B53" s="290" t="s">
        <v>170</v>
      </c>
      <c r="C53" s="328"/>
      <c r="D53" s="329" t="s">
        <v>161</v>
      </c>
    </row>
    <row r="54" spans="1:12" s="275" customFormat="1" ht="24" customHeight="1" x14ac:dyDescent="0.3">
      <c r="B54" s="275" t="s">
        <v>220</v>
      </c>
      <c r="C54" s="330"/>
      <c r="D54" s="331" t="s">
        <v>163</v>
      </c>
      <c r="G54" s="293"/>
    </row>
    <row r="55" spans="1:12" s="275" customFormat="1" ht="24" customHeight="1" x14ac:dyDescent="0.3"/>
    <row r="56" spans="1:12" s="275" customFormat="1" ht="24" customHeight="1" x14ac:dyDescent="0.3">
      <c r="A56" s="294"/>
    </row>
    <row r="57" spans="1:12" s="290" customFormat="1" ht="24" customHeight="1" x14ac:dyDescent="0.3"/>
    <row r="58" spans="1:12" s="290" customFormat="1" ht="24" customHeight="1" x14ac:dyDescent="0.3">
      <c r="H58" s="275"/>
      <c r="I58" s="275"/>
      <c r="J58" s="275"/>
      <c r="K58" s="275"/>
      <c r="L58" s="275"/>
    </row>
    <row r="59" spans="1:12" s="275" customFormat="1" ht="24" customHeight="1" x14ac:dyDescent="0.3">
      <c r="A59" s="290"/>
      <c r="B59" s="290"/>
      <c r="C59" s="290"/>
      <c r="D59" s="290"/>
      <c r="E59" s="290"/>
      <c r="F59" s="290"/>
    </row>
    <row r="60" spans="1:12" s="275" customFormat="1" ht="24" customHeight="1" x14ac:dyDescent="0.3">
      <c r="B60" s="294"/>
      <c r="E60" s="290"/>
      <c r="F60" s="294"/>
    </row>
    <row r="61" spans="1:12" s="275" customFormat="1" ht="24" customHeight="1" x14ac:dyDescent="0.3">
      <c r="G61" s="293"/>
    </row>
  </sheetData>
  <mergeCells count="7">
    <mergeCell ref="B37:C37"/>
    <mergeCell ref="A2:H2"/>
    <mergeCell ref="B29:C29"/>
    <mergeCell ref="B33:C33"/>
    <mergeCell ref="B34:C34"/>
    <mergeCell ref="B35:C35"/>
    <mergeCell ref="B36:C36"/>
  </mergeCells>
  <conditionalFormatting sqref="H30 E29:F30 H7:H20 D25:F28 D7:F18 D22:F23 H22:H27 D19:D20 E19:F21">
    <cfRule type="cellIs" dxfId="36" priority="10" stopIfTrue="1" operator="equal">
      <formula>0</formula>
    </cfRule>
  </conditionalFormatting>
  <conditionalFormatting sqref="H29 D29:D30">
    <cfRule type="cellIs" dxfId="35" priority="9" stopIfTrue="1" operator="equal">
      <formula>0</formula>
    </cfRule>
  </conditionalFormatting>
  <conditionalFormatting sqref="B36">
    <cfRule type="cellIs" dxfId="34" priority="8" stopIfTrue="1" operator="equal">
      <formula>"Verlust"</formula>
    </cfRule>
  </conditionalFormatting>
  <conditionalFormatting sqref="H28">
    <cfRule type="cellIs" dxfId="33" priority="7" stopIfTrue="1" operator="equal">
      <formula>0</formula>
    </cfRule>
  </conditionalFormatting>
  <conditionalFormatting sqref="D56 E52 D53:D54 B50:B51">
    <cfRule type="cellIs" dxfId="32" priority="5" stopIfTrue="1" operator="equal">
      <formula>0</formula>
    </cfRule>
  </conditionalFormatting>
  <conditionalFormatting sqref="E49">
    <cfRule type="cellIs" dxfId="31" priority="6" stopIfTrue="1" operator="equal">
      <formula>0</formula>
    </cfRule>
  </conditionalFormatting>
  <conditionalFormatting sqref="D50:D51 C53:C54">
    <cfRule type="cellIs" dxfId="30" priority="4" stopIfTrue="1" operator="equal">
      <formula>0</formula>
    </cfRule>
  </conditionalFormatting>
  <conditionalFormatting sqref="D24:F24">
    <cfRule type="cellIs" dxfId="29" priority="2" stopIfTrue="1" operator="equal">
      <formula>0</formula>
    </cfRule>
  </conditionalFormatting>
  <conditionalFormatting sqref="H21 D21">
    <cfRule type="cellIs" dxfId="28" priority="1" stopIfTrue="1" operator="equal">
      <formula>0</formula>
    </cfRule>
  </conditionalFormatting>
  <pageMargins left="0.7" right="0.7" top="0.78740157499999996" bottom="0.86904761904761907" header="0.3" footer="0.3"/>
  <pageSetup paperSize="9" scale="50" orientation="portrait" r:id="rId1"/>
  <headerFooter>
    <oddHeader xml:space="preserve">&amp;L&amp;"Arial,Fett"&amp;12DRTV-Jahresabschluss 2021&amp;C&amp;"Arial,Fett"&amp;12Steuernummer 53092/50217
&amp;24DRTV-Gesamt&amp;R&amp;"Arial,Fett"&amp;12Rechnungsjahr 2021
</oddHeader>
    <oddFooter>&amp;C&amp;12&amp;D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AB5F-2E80-4728-8D6E-41521C696650}">
  <sheetPr>
    <tabColor rgb="FF0070C0"/>
  </sheetPr>
  <dimension ref="A1:N83"/>
  <sheetViews>
    <sheetView tabSelected="1" view="pageLayout" zoomScale="70" zoomScaleNormal="100" zoomScaleSheetLayoutView="70" zoomScalePageLayoutView="70" workbookViewId="0">
      <selection activeCell="I82" sqref="I82"/>
    </sheetView>
  </sheetViews>
  <sheetFormatPr baseColWidth="10" defaultRowHeight="15.6" x14ac:dyDescent="0.3"/>
  <cols>
    <col min="1" max="1" width="45.44140625" style="126" customWidth="1"/>
    <col min="2" max="2" width="1.5546875" style="126" customWidth="1"/>
    <col min="3" max="9" width="15.88671875" style="126" customWidth="1"/>
    <col min="10" max="10" width="14" style="126" bestFit="1" customWidth="1"/>
    <col min="11" max="11" width="11.5546875" style="126"/>
    <col min="12" max="12" width="13.33203125" style="126" bestFit="1" customWidth="1"/>
    <col min="13" max="13" width="11.5546875" style="126"/>
    <col min="14" max="14" width="14" style="408" bestFit="1" customWidth="1"/>
    <col min="15" max="16384" width="11.5546875" style="126"/>
  </cols>
  <sheetData>
    <row r="1" spans="1:10" ht="16.2" thickBot="1" x14ac:dyDescent="0.35">
      <c r="A1" s="24"/>
      <c r="B1" s="179"/>
      <c r="C1" s="51" t="s">
        <v>63</v>
      </c>
      <c r="D1" s="181" t="s">
        <v>55</v>
      </c>
      <c r="E1" s="182" t="s">
        <v>113</v>
      </c>
      <c r="F1" s="181" t="s">
        <v>93</v>
      </c>
      <c r="G1" s="51" t="s">
        <v>197</v>
      </c>
      <c r="H1" s="181" t="s">
        <v>94</v>
      </c>
      <c r="I1" s="181" t="s">
        <v>224</v>
      </c>
    </row>
    <row r="2" spans="1:10" x14ac:dyDescent="0.3">
      <c r="A2" s="62"/>
      <c r="B2" s="127"/>
      <c r="C2" s="179"/>
      <c r="D2" s="128"/>
      <c r="E2" s="127"/>
      <c r="F2" s="128"/>
      <c r="G2" s="127"/>
      <c r="H2" s="128"/>
      <c r="I2" s="128"/>
    </row>
    <row r="3" spans="1:10" x14ac:dyDescent="0.3">
      <c r="A3" s="112" t="s">
        <v>1</v>
      </c>
      <c r="B3" s="183"/>
      <c r="C3" s="184"/>
      <c r="D3" s="185"/>
      <c r="E3" s="184"/>
      <c r="F3" s="185"/>
      <c r="G3" s="184"/>
      <c r="H3" s="185"/>
      <c r="I3" s="185"/>
    </row>
    <row r="4" spans="1:10" x14ac:dyDescent="0.3">
      <c r="A4" s="115" t="s">
        <v>2</v>
      </c>
      <c r="B4" s="183"/>
      <c r="C4" s="183"/>
      <c r="D4" s="186"/>
      <c r="E4" s="183"/>
      <c r="F4" s="186"/>
      <c r="G4" s="183"/>
      <c r="H4" s="186"/>
      <c r="I4" s="186"/>
    </row>
    <row r="5" spans="1:10" x14ac:dyDescent="0.3">
      <c r="A5" s="129" t="s">
        <v>56</v>
      </c>
      <c r="B5" s="183"/>
      <c r="C5" s="140">
        <v>7654</v>
      </c>
      <c r="D5" s="131">
        <v>8000</v>
      </c>
      <c r="E5" s="132">
        <v>7953.81</v>
      </c>
      <c r="F5" s="131">
        <v>7800</v>
      </c>
      <c r="G5" s="140">
        <v>7703.01</v>
      </c>
      <c r="H5" s="131">
        <f>F5</f>
        <v>7800</v>
      </c>
      <c r="I5" s="131">
        <v>7800</v>
      </c>
    </row>
    <row r="6" spans="1:10" x14ac:dyDescent="0.3">
      <c r="A6" s="129" t="s">
        <v>3</v>
      </c>
      <c r="B6" s="187"/>
      <c r="C6" s="132">
        <v>20</v>
      </c>
      <c r="D6" s="131">
        <v>100</v>
      </c>
      <c r="E6" s="132">
        <v>40</v>
      </c>
      <c r="F6" s="131">
        <v>40</v>
      </c>
      <c r="G6" s="132">
        <v>20</v>
      </c>
      <c r="H6" s="131">
        <f t="shared" ref="H6:I11" si="0">F6</f>
        <v>40</v>
      </c>
      <c r="I6" s="131">
        <f t="shared" si="0"/>
        <v>20</v>
      </c>
    </row>
    <row r="7" spans="1:10" x14ac:dyDescent="0.3">
      <c r="A7" s="129" t="s">
        <v>4</v>
      </c>
      <c r="B7" s="183"/>
      <c r="C7" s="132">
        <v>5507.1</v>
      </c>
      <c r="D7" s="128">
        <v>5500</v>
      </c>
      <c r="E7" s="132">
        <v>4641.3999999999996</v>
      </c>
      <c r="F7" s="131">
        <v>4500</v>
      </c>
      <c r="G7" s="132">
        <v>4078.4</v>
      </c>
      <c r="H7" s="131">
        <f t="shared" si="0"/>
        <v>4500</v>
      </c>
      <c r="I7" s="131">
        <v>4500</v>
      </c>
    </row>
    <row r="8" spans="1:10" x14ac:dyDescent="0.3">
      <c r="A8" s="207" t="s">
        <v>54</v>
      </c>
      <c r="B8" s="183"/>
      <c r="C8" s="145">
        <v>110000</v>
      </c>
      <c r="D8" s="144">
        <f>'Erg. TZ'!C6</f>
        <v>169755.57</v>
      </c>
      <c r="E8" s="145">
        <f>'Erg. TZ'!D6</f>
        <v>169755.57</v>
      </c>
      <c r="F8" s="144">
        <f>'Erg. TZ'!E6</f>
        <v>153200.95000000001</v>
      </c>
      <c r="G8" s="145">
        <f>'Erg. TZ'!F6</f>
        <v>153200.95000000001</v>
      </c>
      <c r="H8" s="144">
        <f>'Erg. TZ (korr.)'!G6</f>
        <v>233376</v>
      </c>
      <c r="I8" s="144">
        <f>'Erg. TZ (korr.)'!H6</f>
        <v>233376</v>
      </c>
    </row>
    <row r="9" spans="1:10" x14ac:dyDescent="0.3">
      <c r="A9" s="129" t="s">
        <v>5</v>
      </c>
      <c r="B9" s="183"/>
      <c r="C9" s="132">
        <v>106400</v>
      </c>
      <c r="D9" s="134">
        <v>122081</v>
      </c>
      <c r="E9" s="132">
        <v>122081</v>
      </c>
      <c r="F9" s="134">
        <v>137261</v>
      </c>
      <c r="G9" s="132">
        <v>137261</v>
      </c>
      <c r="H9" s="146">
        <v>245000</v>
      </c>
      <c r="I9" s="146">
        <v>245000</v>
      </c>
      <c r="J9" s="408"/>
    </row>
    <row r="10" spans="1:10" x14ac:dyDescent="0.3">
      <c r="A10" s="129" t="s">
        <v>6</v>
      </c>
      <c r="B10" s="183"/>
      <c r="C10" s="132">
        <v>1500</v>
      </c>
      <c r="D10" s="131">
        <v>2400</v>
      </c>
      <c r="E10" s="132"/>
      <c r="F10" s="131">
        <v>2400</v>
      </c>
      <c r="G10" s="132"/>
      <c r="H10" s="131">
        <f t="shared" si="0"/>
        <v>2400</v>
      </c>
      <c r="I10" s="131">
        <v>2400</v>
      </c>
      <c r="J10" s="408"/>
    </row>
    <row r="11" spans="1:10" x14ac:dyDescent="0.3">
      <c r="A11" s="129" t="s">
        <v>7</v>
      </c>
      <c r="B11" s="183"/>
      <c r="C11" s="132">
        <v>146.04</v>
      </c>
      <c r="D11" s="131">
        <v>150</v>
      </c>
      <c r="E11" s="132">
        <v>36.51</v>
      </c>
      <c r="F11" s="131">
        <v>0</v>
      </c>
      <c r="G11" s="132"/>
      <c r="H11" s="131">
        <f t="shared" si="0"/>
        <v>0</v>
      </c>
      <c r="I11" s="131">
        <f t="shared" si="0"/>
        <v>0</v>
      </c>
      <c r="J11" s="408"/>
    </row>
    <row r="12" spans="1:10" x14ac:dyDescent="0.3">
      <c r="A12" s="114" t="s">
        <v>8</v>
      </c>
      <c r="B12" s="29"/>
      <c r="C12" s="29">
        <f t="shared" ref="C12:H12" si="1">C5+C6+C7+C9+C10+C11</f>
        <v>121227.14</v>
      </c>
      <c r="D12" s="29">
        <f>D5+D6+D7+D9+D10+D11</f>
        <v>138231</v>
      </c>
      <c r="E12" s="29">
        <f>E5+E6+E7+E9+E10+E11</f>
        <v>134752.72</v>
      </c>
      <c r="F12" s="29">
        <f t="shared" si="1"/>
        <v>152001</v>
      </c>
      <c r="G12" s="29">
        <f>G5+G6+G7+G9+G10+G11</f>
        <v>149062.41</v>
      </c>
      <c r="H12" s="29">
        <f t="shared" si="1"/>
        <v>259740</v>
      </c>
      <c r="I12" s="29">
        <f t="shared" ref="I12" si="2">I5+I6+I7+I9+I10+I11</f>
        <v>259720</v>
      </c>
      <c r="J12" s="408"/>
    </row>
    <row r="13" spans="1:10" x14ac:dyDescent="0.3">
      <c r="A13" s="188" t="s">
        <v>0</v>
      </c>
      <c r="B13" s="188"/>
      <c r="C13" s="183"/>
      <c r="D13" s="186"/>
      <c r="E13" s="183"/>
      <c r="F13" s="186"/>
      <c r="G13" s="183"/>
      <c r="H13" s="186"/>
      <c r="I13" s="186"/>
    </row>
    <row r="14" spans="1:10" x14ac:dyDescent="0.3">
      <c r="A14" s="115" t="s">
        <v>9</v>
      </c>
      <c r="B14" s="188"/>
      <c r="C14" s="183"/>
      <c r="D14" s="186"/>
      <c r="E14" s="183"/>
      <c r="F14" s="186"/>
      <c r="G14" s="183"/>
      <c r="H14" s="186"/>
      <c r="I14" s="186"/>
    </row>
    <row r="15" spans="1:10" x14ac:dyDescent="0.3">
      <c r="A15" s="129" t="s">
        <v>95</v>
      </c>
      <c r="B15" s="183"/>
      <c r="C15" s="132">
        <v>-112.2</v>
      </c>
      <c r="D15" s="131">
        <v>-450</v>
      </c>
      <c r="E15" s="132">
        <v>-115.5</v>
      </c>
      <c r="F15" s="131">
        <v>-120</v>
      </c>
      <c r="G15" s="132">
        <v>-115.5</v>
      </c>
      <c r="H15" s="131">
        <f>F15</f>
        <v>-120</v>
      </c>
      <c r="I15" s="131">
        <v>120</v>
      </c>
    </row>
    <row r="16" spans="1:10" x14ac:dyDescent="0.3">
      <c r="A16" s="129" t="s">
        <v>11</v>
      </c>
      <c r="B16" s="183"/>
      <c r="C16" s="132">
        <v>-1844.01</v>
      </c>
      <c r="D16" s="131">
        <v>-3500</v>
      </c>
      <c r="E16" s="132">
        <v>-1000.44</v>
      </c>
      <c r="F16" s="131">
        <v>-4000</v>
      </c>
      <c r="G16" s="132">
        <v>-1017.57</v>
      </c>
      <c r="H16" s="131">
        <v>-3000</v>
      </c>
      <c r="I16" s="131">
        <v>-1000</v>
      </c>
    </row>
    <row r="17" spans="1:9" x14ac:dyDescent="0.3">
      <c r="A17" s="129" t="s">
        <v>12</v>
      </c>
      <c r="B17" s="183"/>
      <c r="C17" s="132">
        <v>-2620.6</v>
      </c>
      <c r="D17" s="131">
        <v>-3000</v>
      </c>
      <c r="E17" s="132">
        <v>-1000.8</v>
      </c>
      <c r="F17" s="131">
        <v>-2500</v>
      </c>
      <c r="G17" s="132">
        <v>-1205.18</v>
      </c>
      <c r="H17" s="131">
        <v>-3000</v>
      </c>
      <c r="I17" s="131">
        <v>-3000</v>
      </c>
    </row>
    <row r="18" spans="1:9" x14ac:dyDescent="0.3">
      <c r="A18" s="129" t="s">
        <v>13</v>
      </c>
      <c r="B18" s="183"/>
      <c r="C18" s="132">
        <v>-1277.07</v>
      </c>
      <c r="D18" s="131">
        <v>-1300</v>
      </c>
      <c r="E18" s="132">
        <v>-1392.91</v>
      </c>
      <c r="F18" s="131">
        <v>-1400</v>
      </c>
      <c r="G18" s="132">
        <v>-1290.53</v>
      </c>
      <c r="H18" s="131">
        <f t="shared" ref="H18:I24" si="3">F18</f>
        <v>-1400</v>
      </c>
      <c r="I18" s="131">
        <v>1400</v>
      </c>
    </row>
    <row r="19" spans="1:9" x14ac:dyDescent="0.3">
      <c r="A19" s="129" t="s">
        <v>115</v>
      </c>
      <c r="B19" s="183"/>
      <c r="C19" s="132">
        <v>-1748</v>
      </c>
      <c r="D19" s="131">
        <v>-2500</v>
      </c>
      <c r="E19" s="132">
        <v>-1098.5</v>
      </c>
      <c r="F19" s="131">
        <v>-2000</v>
      </c>
      <c r="G19" s="132">
        <v>-1098.07</v>
      </c>
      <c r="H19" s="131">
        <v>-2000</v>
      </c>
      <c r="I19" s="131">
        <v>-2000</v>
      </c>
    </row>
    <row r="20" spans="1:9" x14ac:dyDescent="0.3">
      <c r="A20" s="129" t="s">
        <v>15</v>
      </c>
      <c r="B20" s="183"/>
      <c r="C20" s="132">
        <v>-1982.41</v>
      </c>
      <c r="D20" s="131">
        <v>-2400</v>
      </c>
      <c r="E20" s="132"/>
      <c r="F20" s="131">
        <v>-3000</v>
      </c>
      <c r="G20" s="132"/>
      <c r="H20" s="131">
        <f>F20</f>
        <v>-3000</v>
      </c>
      <c r="I20" s="131">
        <v>-3000</v>
      </c>
    </row>
    <row r="21" spans="1:9" x14ac:dyDescent="0.3">
      <c r="A21" s="129" t="s">
        <v>116</v>
      </c>
      <c r="B21" s="183"/>
      <c r="C21" s="132">
        <v>-1668.66</v>
      </c>
      <c r="D21" s="131">
        <v>-3500</v>
      </c>
      <c r="E21" s="132">
        <v>-1667.16</v>
      </c>
      <c r="F21" s="131">
        <v>-3500</v>
      </c>
      <c r="G21" s="132">
        <v>-2190.2199999999998</v>
      </c>
      <c r="H21" s="131">
        <f t="shared" si="3"/>
        <v>-3500</v>
      </c>
      <c r="I21" s="131">
        <v>-3500</v>
      </c>
    </row>
    <row r="22" spans="1:9" x14ac:dyDescent="0.3">
      <c r="A22" s="129" t="s">
        <v>117</v>
      </c>
      <c r="B22" s="183"/>
      <c r="C22" s="132">
        <v>-4356</v>
      </c>
      <c r="D22" s="131">
        <v>-4360</v>
      </c>
      <c r="E22" s="132">
        <v>-4336.4399999999996</v>
      </c>
      <c r="F22" s="131">
        <v>-5000</v>
      </c>
      <c r="G22" s="132">
        <v>-5456.1</v>
      </c>
      <c r="H22" s="131">
        <f t="shared" si="3"/>
        <v>-5000</v>
      </c>
      <c r="I22" s="131">
        <v>-5000</v>
      </c>
    </row>
    <row r="23" spans="1:9" x14ac:dyDescent="0.3">
      <c r="A23" s="129" t="s">
        <v>18</v>
      </c>
      <c r="B23" s="183"/>
      <c r="C23" s="132">
        <v>-386.5</v>
      </c>
      <c r="D23" s="131">
        <v>-750</v>
      </c>
      <c r="E23" s="132">
        <v>-258.8</v>
      </c>
      <c r="F23" s="131">
        <v>-1000</v>
      </c>
      <c r="G23" s="132">
        <v>-199.08</v>
      </c>
      <c r="H23" s="131">
        <f t="shared" si="3"/>
        <v>-1000</v>
      </c>
      <c r="I23" s="131">
        <v>-500</v>
      </c>
    </row>
    <row r="24" spans="1:9" x14ac:dyDescent="0.3">
      <c r="A24" s="137" t="s">
        <v>53</v>
      </c>
      <c r="B24" s="189"/>
      <c r="C24" s="140">
        <v>-395.08</v>
      </c>
      <c r="D24" s="139">
        <v>-1000</v>
      </c>
      <c r="E24" s="206"/>
      <c r="F24" s="139">
        <v>-1000</v>
      </c>
      <c r="G24" s="140"/>
      <c r="H24" s="131">
        <f t="shared" si="3"/>
        <v>-1000</v>
      </c>
      <c r="I24" s="131">
        <v>-1000</v>
      </c>
    </row>
    <row r="25" spans="1:9" x14ac:dyDescent="0.3">
      <c r="A25" s="114" t="s">
        <v>19</v>
      </c>
      <c r="B25" s="29"/>
      <c r="C25" s="29">
        <f t="shared" ref="C25:H25" si="4">SUM(C15:C24)</f>
        <v>-16390.53</v>
      </c>
      <c r="D25" s="29">
        <f t="shared" si="4"/>
        <v>-22760</v>
      </c>
      <c r="E25" s="29">
        <f t="shared" si="4"/>
        <v>-10870.55</v>
      </c>
      <c r="F25" s="29">
        <f t="shared" si="4"/>
        <v>-23520</v>
      </c>
      <c r="G25" s="29">
        <f>SUM(G15:G24)</f>
        <v>-12572.25</v>
      </c>
      <c r="H25" s="29">
        <f t="shared" si="4"/>
        <v>-23020</v>
      </c>
      <c r="I25" s="29">
        <f t="shared" ref="I25" si="5">SUM(I15:I24)</f>
        <v>-17480</v>
      </c>
    </row>
    <row r="26" spans="1:9" x14ac:dyDescent="0.3">
      <c r="A26" s="115" t="s">
        <v>20</v>
      </c>
      <c r="B26" s="116"/>
      <c r="C26" s="116"/>
      <c r="D26" s="190"/>
      <c r="E26" s="116"/>
      <c r="F26" s="190"/>
      <c r="G26" s="116"/>
      <c r="H26" s="190"/>
      <c r="I26" s="190"/>
    </row>
    <row r="27" spans="1:9" x14ac:dyDescent="0.3">
      <c r="A27" s="115" t="s">
        <v>1</v>
      </c>
      <c r="B27" s="116"/>
      <c r="C27" s="116">
        <f t="shared" ref="C27:H27" si="6">C12+C25</f>
        <v>104836.61</v>
      </c>
      <c r="D27" s="116">
        <f t="shared" si="6"/>
        <v>115471</v>
      </c>
      <c r="E27" s="116">
        <f t="shared" si="6"/>
        <v>123882.17</v>
      </c>
      <c r="F27" s="116">
        <f t="shared" si="6"/>
        <v>128481</v>
      </c>
      <c r="G27" s="116">
        <f>G12+G25</f>
        <v>136490.16</v>
      </c>
      <c r="H27" s="116">
        <f t="shared" si="6"/>
        <v>236720</v>
      </c>
      <c r="I27" s="116">
        <f t="shared" ref="I27" si="7">I12+I25</f>
        <v>242240</v>
      </c>
    </row>
    <row r="28" spans="1:9" x14ac:dyDescent="0.3">
      <c r="A28" s="188" t="s">
        <v>0</v>
      </c>
      <c r="B28" s="188"/>
      <c r="C28" s="183"/>
      <c r="D28" s="186"/>
      <c r="E28" s="183"/>
      <c r="F28" s="186"/>
      <c r="G28" s="183"/>
      <c r="H28" s="186"/>
      <c r="I28" s="186"/>
    </row>
    <row r="29" spans="1:9" x14ac:dyDescent="0.3">
      <c r="A29" s="112" t="s">
        <v>21</v>
      </c>
      <c r="B29" s="188"/>
      <c r="C29" s="184"/>
      <c r="D29" s="185"/>
      <c r="E29" s="184"/>
      <c r="F29" s="185"/>
      <c r="G29" s="184"/>
      <c r="H29" s="185"/>
      <c r="I29" s="185"/>
    </row>
    <row r="30" spans="1:9" x14ac:dyDescent="0.3">
      <c r="A30" s="115" t="s">
        <v>22</v>
      </c>
      <c r="B30" s="188"/>
      <c r="C30" s="183"/>
      <c r="D30" s="186"/>
      <c r="E30" s="183"/>
      <c r="F30" s="186"/>
      <c r="G30" s="183"/>
      <c r="H30" s="186"/>
      <c r="I30" s="186"/>
    </row>
    <row r="31" spans="1:9" x14ac:dyDescent="0.3">
      <c r="A31" s="129" t="s">
        <v>23</v>
      </c>
      <c r="B31" s="183"/>
      <c r="C31" s="132">
        <v>1170.4000000000001</v>
      </c>
      <c r="D31" s="131">
        <v>1200</v>
      </c>
      <c r="E31" s="132">
        <v>372.8</v>
      </c>
      <c r="F31" s="131">
        <v>800</v>
      </c>
      <c r="G31" s="132">
        <v>366.4</v>
      </c>
      <c r="H31" s="131">
        <f>F31</f>
        <v>800</v>
      </c>
      <c r="I31" s="131">
        <v>500</v>
      </c>
    </row>
    <row r="32" spans="1:9" x14ac:dyDescent="0.3">
      <c r="A32" s="114" t="s">
        <v>24</v>
      </c>
      <c r="B32" s="29"/>
      <c r="C32" s="29">
        <f t="shared" ref="C32:H32" si="8">C31</f>
        <v>1170.4000000000001</v>
      </c>
      <c r="D32" s="29">
        <f t="shared" si="8"/>
        <v>1200</v>
      </c>
      <c r="E32" s="29">
        <f t="shared" si="8"/>
        <v>372.8</v>
      </c>
      <c r="F32" s="29">
        <f t="shared" si="8"/>
        <v>800</v>
      </c>
      <c r="G32" s="29">
        <f>G31</f>
        <v>366.4</v>
      </c>
      <c r="H32" s="29">
        <f t="shared" si="8"/>
        <v>800</v>
      </c>
      <c r="I32" s="29">
        <f t="shared" ref="I32" si="9">I31</f>
        <v>500</v>
      </c>
    </row>
    <row r="33" spans="1:9" x14ac:dyDescent="0.3">
      <c r="A33" s="115" t="s">
        <v>20</v>
      </c>
      <c r="B33" s="116"/>
      <c r="C33" s="116"/>
      <c r="D33" s="190"/>
      <c r="E33" s="116"/>
      <c r="F33" s="190"/>
      <c r="G33" s="116"/>
      <c r="H33" s="190"/>
      <c r="I33" s="190"/>
    </row>
    <row r="34" spans="1:9" x14ac:dyDescent="0.3">
      <c r="A34" s="115" t="s">
        <v>21</v>
      </c>
      <c r="B34" s="116"/>
      <c r="C34" s="116">
        <f t="shared" ref="C34:D34" si="10">C32</f>
        <v>1170.4000000000001</v>
      </c>
      <c r="D34" s="116">
        <f t="shared" si="10"/>
        <v>1200</v>
      </c>
      <c r="E34" s="116">
        <f>E32</f>
        <v>372.8</v>
      </c>
      <c r="F34" s="116">
        <f t="shared" ref="F34:H34" si="11">F32</f>
        <v>800</v>
      </c>
      <c r="G34" s="116">
        <f>G32</f>
        <v>366.4</v>
      </c>
      <c r="H34" s="116">
        <f t="shared" si="11"/>
        <v>800</v>
      </c>
      <c r="I34" s="116">
        <f t="shared" ref="I34" si="12">I32</f>
        <v>500</v>
      </c>
    </row>
    <row r="35" spans="1:9" x14ac:dyDescent="0.3">
      <c r="A35" s="188" t="s">
        <v>0</v>
      </c>
      <c r="B35" s="188"/>
      <c r="C35" s="183"/>
      <c r="D35" s="186"/>
      <c r="E35" s="183"/>
      <c r="F35" s="186"/>
      <c r="G35" s="183"/>
      <c r="H35" s="186"/>
      <c r="I35" s="186"/>
    </row>
    <row r="36" spans="1:9" x14ac:dyDescent="0.3">
      <c r="A36" s="112" t="s">
        <v>25</v>
      </c>
      <c r="B36" s="188"/>
      <c r="C36" s="184"/>
      <c r="D36" s="185"/>
      <c r="E36" s="184"/>
      <c r="F36" s="185"/>
      <c r="G36" s="184"/>
      <c r="H36" s="185"/>
      <c r="I36" s="185"/>
    </row>
    <row r="37" spans="1:9" x14ac:dyDescent="0.3">
      <c r="A37" s="115" t="s">
        <v>26</v>
      </c>
      <c r="B37" s="188"/>
      <c r="C37" s="183"/>
      <c r="D37" s="186"/>
      <c r="E37" s="183"/>
      <c r="F37" s="186"/>
      <c r="G37" s="183"/>
      <c r="H37" s="186"/>
      <c r="I37" s="186"/>
    </row>
    <row r="38" spans="1:9" x14ac:dyDescent="0.3">
      <c r="A38" s="129" t="s">
        <v>27</v>
      </c>
      <c r="B38" s="183"/>
      <c r="C38" s="132">
        <v>0</v>
      </c>
      <c r="D38" s="131">
        <v>70</v>
      </c>
      <c r="E38" s="132">
        <v>0</v>
      </c>
      <c r="F38" s="131">
        <v>0</v>
      </c>
      <c r="G38" s="132"/>
      <c r="H38" s="131">
        <v>0</v>
      </c>
      <c r="I38" s="131">
        <v>0</v>
      </c>
    </row>
    <row r="39" spans="1:9" x14ac:dyDescent="0.3">
      <c r="A39" s="114" t="s">
        <v>28</v>
      </c>
      <c r="B39" s="29"/>
      <c r="C39" s="29">
        <f t="shared" ref="C39:D39" si="13">C38</f>
        <v>0</v>
      </c>
      <c r="D39" s="29">
        <f t="shared" si="13"/>
        <v>70</v>
      </c>
      <c r="E39" s="29">
        <f>E38</f>
        <v>0</v>
      </c>
      <c r="F39" s="29">
        <f t="shared" ref="F39:H39" si="14">F38</f>
        <v>0</v>
      </c>
      <c r="G39" s="29">
        <f>G38</f>
        <v>0</v>
      </c>
      <c r="H39" s="29">
        <f t="shared" si="14"/>
        <v>0</v>
      </c>
      <c r="I39" s="29">
        <f t="shared" ref="I39" si="15">I38</f>
        <v>0</v>
      </c>
    </row>
    <row r="40" spans="1:9" x14ac:dyDescent="0.3">
      <c r="A40" s="188" t="s">
        <v>0</v>
      </c>
      <c r="B40" s="183"/>
      <c r="C40" s="183"/>
      <c r="D40" s="186"/>
      <c r="E40" s="183"/>
      <c r="F40" s="186"/>
      <c r="G40" s="183"/>
      <c r="H40" s="186"/>
      <c r="I40" s="186"/>
    </row>
    <row r="41" spans="1:9" x14ac:dyDescent="0.3">
      <c r="A41" s="115" t="s">
        <v>29</v>
      </c>
      <c r="B41" s="183"/>
      <c r="C41" s="183"/>
      <c r="D41" s="186"/>
      <c r="E41" s="183"/>
      <c r="F41" s="186"/>
      <c r="G41" s="183"/>
      <c r="H41" s="186"/>
      <c r="I41" s="186"/>
    </row>
    <row r="42" spans="1:9" x14ac:dyDescent="0.3">
      <c r="A42" s="129" t="s">
        <v>30</v>
      </c>
      <c r="B42" s="183"/>
      <c r="C42" s="132">
        <v>-114.24</v>
      </c>
      <c r="D42" s="131">
        <v>-100</v>
      </c>
      <c r="E42" s="132">
        <v>-112.8</v>
      </c>
      <c r="F42" s="131">
        <v>-130</v>
      </c>
      <c r="G42" s="132">
        <v>-115.24</v>
      </c>
      <c r="H42" s="131">
        <v>-130</v>
      </c>
      <c r="I42" s="131">
        <v>-130</v>
      </c>
    </row>
    <row r="43" spans="1:9" x14ac:dyDescent="0.3">
      <c r="A43" s="114" t="s">
        <v>31</v>
      </c>
      <c r="B43" s="29"/>
      <c r="C43" s="29">
        <f t="shared" ref="C43:D43" si="16">C42</f>
        <v>-114.24</v>
      </c>
      <c r="D43" s="29">
        <f t="shared" si="16"/>
        <v>-100</v>
      </c>
      <c r="E43" s="29">
        <f>E42</f>
        <v>-112.8</v>
      </c>
      <c r="F43" s="29">
        <f t="shared" ref="F43:H43" si="17">F42</f>
        <v>-130</v>
      </c>
      <c r="G43" s="29">
        <f>G42</f>
        <v>-115.24</v>
      </c>
      <c r="H43" s="29">
        <f t="shared" si="17"/>
        <v>-130</v>
      </c>
      <c r="I43" s="29">
        <f t="shared" ref="I43" si="18">I42</f>
        <v>-130</v>
      </c>
    </row>
    <row r="44" spans="1:9" x14ac:dyDescent="0.3">
      <c r="A44" s="115" t="s">
        <v>20</v>
      </c>
      <c r="B44" s="116"/>
      <c r="C44" s="116"/>
      <c r="D44" s="190"/>
      <c r="E44" s="116"/>
      <c r="F44" s="190"/>
      <c r="G44" s="116"/>
      <c r="H44" s="190"/>
      <c r="I44" s="190"/>
    </row>
    <row r="45" spans="1:9" x14ac:dyDescent="0.3">
      <c r="A45" s="115" t="s">
        <v>25</v>
      </c>
      <c r="B45" s="116"/>
      <c r="C45" s="116">
        <f t="shared" ref="C45:D45" si="19">C39+C43</f>
        <v>-114.24</v>
      </c>
      <c r="D45" s="116">
        <f t="shared" si="19"/>
        <v>-30</v>
      </c>
      <c r="E45" s="116">
        <f>E39+E43</f>
        <v>-112.8</v>
      </c>
      <c r="F45" s="116">
        <f t="shared" ref="F45:H45" si="20">F39+F43</f>
        <v>-130</v>
      </c>
      <c r="G45" s="116">
        <f>G39+G43</f>
        <v>-115.24</v>
      </c>
      <c r="H45" s="116">
        <f t="shared" si="20"/>
        <v>-130</v>
      </c>
      <c r="I45" s="116">
        <f t="shared" ref="I45" si="21">I39+I43</f>
        <v>-130</v>
      </c>
    </row>
    <row r="46" spans="1:9" x14ac:dyDescent="0.3">
      <c r="A46" s="188" t="s">
        <v>0</v>
      </c>
      <c r="B46" s="188"/>
      <c r="C46" s="183"/>
      <c r="D46" s="186"/>
      <c r="E46" s="183"/>
      <c r="F46" s="186"/>
      <c r="G46" s="183"/>
      <c r="H46" s="186"/>
      <c r="I46" s="186"/>
    </row>
    <row r="47" spans="1:9" x14ac:dyDescent="0.3">
      <c r="A47" s="112" t="s">
        <v>32</v>
      </c>
      <c r="B47" s="188"/>
      <c r="C47" s="184"/>
      <c r="D47" s="185"/>
      <c r="E47" s="184"/>
      <c r="F47" s="185"/>
      <c r="G47" s="184"/>
      <c r="H47" s="185"/>
      <c r="I47" s="185"/>
    </row>
    <row r="48" spans="1:9" x14ac:dyDescent="0.3">
      <c r="A48" s="115" t="s">
        <v>33</v>
      </c>
      <c r="B48" s="188"/>
      <c r="C48" s="183"/>
      <c r="D48" s="186"/>
      <c r="E48" s="183"/>
      <c r="F48" s="186"/>
      <c r="G48" s="183"/>
      <c r="H48" s="186"/>
      <c r="I48" s="186"/>
    </row>
    <row r="49" spans="1:12" x14ac:dyDescent="0.3">
      <c r="A49" s="129" t="s">
        <v>49</v>
      </c>
      <c r="B49" s="183"/>
      <c r="C49" s="191">
        <v>-109559.91</v>
      </c>
      <c r="D49" s="134">
        <v>-126145</v>
      </c>
      <c r="E49" s="132">
        <v>-129266.83</v>
      </c>
      <c r="F49" s="134">
        <v>-138271.67000000001</v>
      </c>
      <c r="G49" s="191">
        <v>-138311.67000000001</v>
      </c>
      <c r="H49" s="146">
        <v>-248500</v>
      </c>
      <c r="I49" s="146">
        <v>-248500</v>
      </c>
      <c r="J49" s="242"/>
    </row>
    <row r="50" spans="1:12" x14ac:dyDescent="0.3">
      <c r="A50" s="129" t="s">
        <v>43</v>
      </c>
      <c r="B50" s="183"/>
      <c r="C50" s="191">
        <v>-21.6</v>
      </c>
      <c r="D50" s="131"/>
      <c r="E50" s="132"/>
      <c r="F50" s="131"/>
      <c r="G50" s="191"/>
      <c r="H50" s="131"/>
      <c r="I50" s="131"/>
      <c r="J50" s="242"/>
    </row>
    <row r="51" spans="1:12" x14ac:dyDescent="0.3">
      <c r="A51" s="114" t="s">
        <v>34</v>
      </c>
      <c r="B51" s="29"/>
      <c r="C51" s="29">
        <f t="shared" ref="C51:H51" si="22">SUM(C49:C50)</f>
        <v>-109581.51000000001</v>
      </c>
      <c r="D51" s="29">
        <f t="shared" si="22"/>
        <v>-126145</v>
      </c>
      <c r="E51" s="29">
        <f t="shared" si="22"/>
        <v>-129266.83</v>
      </c>
      <c r="F51" s="29">
        <f t="shared" si="22"/>
        <v>-138271.67000000001</v>
      </c>
      <c r="G51" s="29">
        <f>SUM(G49:G50)</f>
        <v>-138311.67000000001</v>
      </c>
      <c r="H51" s="29">
        <f t="shared" si="22"/>
        <v>-248500</v>
      </c>
      <c r="I51" s="29">
        <f t="shared" ref="I51" si="23">SUM(I49:I50)</f>
        <v>-248500</v>
      </c>
      <c r="J51" s="423"/>
      <c r="L51" s="242"/>
    </row>
    <row r="52" spans="1:12" x14ac:dyDescent="0.3">
      <c r="A52" s="188" t="s">
        <v>0</v>
      </c>
      <c r="B52" s="183"/>
      <c r="C52" s="183"/>
      <c r="D52" s="186"/>
      <c r="E52" s="183"/>
      <c r="F52" s="186"/>
      <c r="G52" s="183"/>
      <c r="H52" s="186"/>
      <c r="I52" s="186"/>
      <c r="J52" s="242"/>
    </row>
    <row r="53" spans="1:12" x14ac:dyDescent="0.3">
      <c r="A53" s="115" t="s">
        <v>35</v>
      </c>
      <c r="B53" s="183"/>
      <c r="C53" s="183"/>
      <c r="D53" s="186"/>
      <c r="E53" s="183"/>
      <c r="F53" s="186"/>
      <c r="G53" s="183"/>
      <c r="H53" s="186"/>
      <c r="I53" s="186"/>
    </row>
    <row r="54" spans="1:12" x14ac:dyDescent="0.3">
      <c r="A54" s="207" t="s">
        <v>57</v>
      </c>
      <c r="B54" s="192"/>
      <c r="C54" s="144">
        <v>-106084.47</v>
      </c>
      <c r="D54" s="144">
        <v>-174873.57</v>
      </c>
      <c r="E54" s="145">
        <v>-174942.63</v>
      </c>
      <c r="F54" s="144">
        <f>'Erg. TZ'!E56</f>
        <v>-174926.87</v>
      </c>
      <c r="G54" s="145">
        <f>'Erg. TZ'!F56</f>
        <v>-174926.87</v>
      </c>
      <c r="H54" s="144">
        <f>'Erg. TZ (korr.)'!G56</f>
        <v>-247004</v>
      </c>
      <c r="I54" s="144">
        <f>'Erg. TZ (korr.)'!H56</f>
        <v>-247004</v>
      </c>
    </row>
    <row r="55" spans="1:12" x14ac:dyDescent="0.3">
      <c r="A55" s="129" t="s">
        <v>36</v>
      </c>
      <c r="B55" s="192"/>
      <c r="C55" s="132">
        <v>-429.81</v>
      </c>
      <c r="D55" s="131">
        <v>-450</v>
      </c>
      <c r="E55" s="132">
        <v>-466.32</v>
      </c>
      <c r="F55" s="131">
        <v>-500</v>
      </c>
      <c r="G55" s="132">
        <v>-471.51</v>
      </c>
      <c r="H55" s="131">
        <f>F55</f>
        <v>-500</v>
      </c>
      <c r="I55" s="131">
        <v>-500</v>
      </c>
    </row>
    <row r="56" spans="1:12" x14ac:dyDescent="0.3">
      <c r="A56" s="129" t="s">
        <v>37</v>
      </c>
      <c r="B56" s="192"/>
      <c r="C56" s="132">
        <v>0</v>
      </c>
      <c r="D56" s="131">
        <v>0</v>
      </c>
      <c r="E56" s="132">
        <v>0</v>
      </c>
      <c r="F56" s="131">
        <v>0</v>
      </c>
      <c r="G56" s="132">
        <v>0</v>
      </c>
      <c r="H56" s="131">
        <f>F56</f>
        <v>0</v>
      </c>
      <c r="I56" s="131">
        <f>G56</f>
        <v>0</v>
      </c>
    </row>
    <row r="57" spans="1:12" x14ac:dyDescent="0.3">
      <c r="A57" s="117" t="s">
        <v>38</v>
      </c>
      <c r="B57" s="118"/>
      <c r="C57" s="118">
        <f t="shared" ref="C57:D57" si="24">SUM(C55:C56)</f>
        <v>-429.81</v>
      </c>
      <c r="D57" s="118">
        <f t="shared" si="24"/>
        <v>-450</v>
      </c>
      <c r="E57" s="118">
        <f>SUM(E55:E56)</f>
        <v>-466.32</v>
      </c>
      <c r="F57" s="118">
        <f t="shared" ref="F57:H57" si="25">SUM(F55:F56)</f>
        <v>-500</v>
      </c>
      <c r="G57" s="118">
        <f>SUM(G55:G56)</f>
        <v>-471.51</v>
      </c>
      <c r="H57" s="118">
        <f t="shared" si="25"/>
        <v>-500</v>
      </c>
      <c r="I57" s="118">
        <f t="shared" ref="I57" si="26">SUM(I55:I56)</f>
        <v>-500</v>
      </c>
    </row>
    <row r="58" spans="1:12" x14ac:dyDescent="0.3">
      <c r="A58" s="115" t="s">
        <v>20</v>
      </c>
      <c r="B58" s="116"/>
      <c r="C58" s="116"/>
      <c r="D58" s="190"/>
      <c r="E58" s="116"/>
      <c r="F58" s="190"/>
      <c r="G58" s="116"/>
      <c r="H58" s="190"/>
      <c r="I58" s="190"/>
    </row>
    <row r="59" spans="1:12" x14ac:dyDescent="0.3">
      <c r="A59" s="115" t="s">
        <v>32</v>
      </c>
      <c r="B59" s="116"/>
      <c r="C59" s="116">
        <f t="shared" ref="C59:D59" si="27">C51+C57</f>
        <v>-110011.32</v>
      </c>
      <c r="D59" s="116">
        <f t="shared" si="27"/>
        <v>-126595</v>
      </c>
      <c r="E59" s="116">
        <f>E51+E57</f>
        <v>-129733.15000000001</v>
      </c>
      <c r="F59" s="116">
        <f t="shared" ref="F59:H59" si="28">F51+F57</f>
        <v>-138771.67000000001</v>
      </c>
      <c r="G59" s="116">
        <f>G51+G57</f>
        <v>-138783.18000000002</v>
      </c>
      <c r="H59" s="116">
        <f t="shared" si="28"/>
        <v>-249000</v>
      </c>
      <c r="I59" s="116">
        <f t="shared" ref="I59" si="29">I51+I57</f>
        <v>-249000</v>
      </c>
    </row>
    <row r="60" spans="1:12" x14ac:dyDescent="0.3">
      <c r="A60" s="188" t="s">
        <v>0</v>
      </c>
      <c r="B60" s="188"/>
      <c r="C60" s="183"/>
      <c r="D60" s="186"/>
      <c r="E60" s="183"/>
      <c r="F60" s="186"/>
      <c r="G60" s="183"/>
      <c r="H60" s="186"/>
      <c r="I60" s="186"/>
    </row>
    <row r="61" spans="1:12" x14ac:dyDescent="0.3">
      <c r="A61" s="112" t="s">
        <v>39</v>
      </c>
      <c r="B61" s="188"/>
      <c r="C61" s="184"/>
      <c r="D61" s="185"/>
      <c r="E61" s="184"/>
      <c r="F61" s="185"/>
      <c r="G61" s="184"/>
      <c r="H61" s="185"/>
      <c r="I61" s="185"/>
    </row>
    <row r="62" spans="1:12" x14ac:dyDescent="0.3">
      <c r="A62" s="119" t="s">
        <v>40</v>
      </c>
      <c r="B62" s="188"/>
      <c r="C62" s="183"/>
      <c r="D62" s="186"/>
      <c r="E62" s="183"/>
      <c r="F62" s="186"/>
      <c r="G62" s="183"/>
      <c r="H62" s="186"/>
      <c r="I62" s="186"/>
    </row>
    <row r="63" spans="1:12" x14ac:dyDescent="0.3">
      <c r="A63" s="129" t="s">
        <v>41</v>
      </c>
      <c r="B63" s="183"/>
      <c r="C63" s="132">
        <v>12100</v>
      </c>
      <c r="D63" s="192">
        <v>12100</v>
      </c>
      <c r="E63" s="132">
        <v>10840.8</v>
      </c>
      <c r="F63" s="192">
        <v>12550</v>
      </c>
      <c r="G63" s="132">
        <v>11596.89</v>
      </c>
      <c r="H63" s="192">
        <f>F63</f>
        <v>12550</v>
      </c>
      <c r="I63" s="192">
        <v>12500</v>
      </c>
    </row>
    <row r="64" spans="1:12" x14ac:dyDescent="0.3">
      <c r="A64" s="129" t="s">
        <v>42</v>
      </c>
      <c r="B64" s="183"/>
      <c r="C64" s="132">
        <v>2299</v>
      </c>
      <c r="D64" s="192">
        <v>2300</v>
      </c>
      <c r="E64" s="132">
        <v>2144.81</v>
      </c>
      <c r="F64" s="192">
        <v>2400</v>
      </c>
      <c r="G64" s="132">
        <v>2222.2199999999998</v>
      </c>
      <c r="H64" s="192">
        <f t="shared" ref="H64:I66" si="30">F64</f>
        <v>2400</v>
      </c>
      <c r="I64" s="192">
        <v>2400</v>
      </c>
    </row>
    <row r="65" spans="1:11" x14ac:dyDescent="0.3">
      <c r="A65" s="129" t="s">
        <v>43</v>
      </c>
      <c r="B65" s="183"/>
      <c r="C65" s="132">
        <v>-2069.1</v>
      </c>
      <c r="D65" s="192">
        <v>-2070</v>
      </c>
      <c r="E65" s="132">
        <v>-1972.61</v>
      </c>
      <c r="F65" s="192">
        <v>-2200</v>
      </c>
      <c r="G65" s="132">
        <v>-2205.66</v>
      </c>
      <c r="H65" s="192">
        <f t="shared" si="30"/>
        <v>-2200</v>
      </c>
      <c r="I65" s="192">
        <v>-2200</v>
      </c>
    </row>
    <row r="66" spans="1:11" x14ac:dyDescent="0.3">
      <c r="A66" s="129" t="s">
        <v>44</v>
      </c>
      <c r="B66" s="183"/>
      <c r="C66" s="132">
        <v>-1439.9</v>
      </c>
      <c r="D66" s="192">
        <v>-1440</v>
      </c>
      <c r="E66" s="132">
        <v>-172.13</v>
      </c>
      <c r="F66" s="192">
        <v>-180</v>
      </c>
      <c r="G66" s="132">
        <v>-178.84</v>
      </c>
      <c r="H66" s="192">
        <f t="shared" si="30"/>
        <v>-180</v>
      </c>
      <c r="I66" s="192">
        <v>-180</v>
      </c>
    </row>
    <row r="67" spans="1:11" x14ac:dyDescent="0.3">
      <c r="A67" s="114" t="s">
        <v>45</v>
      </c>
      <c r="B67" s="29"/>
      <c r="C67" s="29">
        <f t="shared" ref="C67" si="31">SUM(C63:C66)</f>
        <v>10890</v>
      </c>
      <c r="D67" s="29">
        <f>SUM(D63:D66)</f>
        <v>10890</v>
      </c>
      <c r="E67" s="29">
        <f>SUM(E63:E66)</f>
        <v>10840.869999999999</v>
      </c>
      <c r="F67" s="29">
        <f>SUM(F63:F66)</f>
        <v>12570</v>
      </c>
      <c r="G67" s="29">
        <f t="shared" ref="G67" si="32">SUM(G63:G66)</f>
        <v>11434.609999999999</v>
      </c>
      <c r="H67" s="29">
        <f>SUM(H63:H66)</f>
        <v>12570</v>
      </c>
      <c r="I67" s="29">
        <f>SUM(I63:I66)</f>
        <v>12520</v>
      </c>
    </row>
    <row r="68" spans="1:11" x14ac:dyDescent="0.3">
      <c r="A68" s="119" t="s">
        <v>20</v>
      </c>
      <c r="B68" s="49"/>
      <c r="C68" s="49"/>
      <c r="D68" s="120"/>
      <c r="E68" s="49"/>
      <c r="F68" s="120"/>
      <c r="G68" s="49"/>
      <c r="H68" s="120"/>
      <c r="I68" s="120"/>
    </row>
    <row r="69" spans="1:11" x14ac:dyDescent="0.3">
      <c r="A69" s="119" t="s">
        <v>39</v>
      </c>
      <c r="B69" s="49"/>
      <c r="C69" s="49">
        <f t="shared" ref="C69:D69" si="33">C67</f>
        <v>10890</v>
      </c>
      <c r="D69" s="49">
        <f t="shared" si="33"/>
        <v>10890</v>
      </c>
      <c r="E69" s="49">
        <f>E67</f>
        <v>10840.869999999999</v>
      </c>
      <c r="F69" s="49">
        <f t="shared" ref="F69:H69" si="34">F67</f>
        <v>12570</v>
      </c>
      <c r="G69" s="49">
        <f>G67</f>
        <v>11434.609999999999</v>
      </c>
      <c r="H69" s="49">
        <f t="shared" si="34"/>
        <v>12570</v>
      </c>
      <c r="I69" s="49">
        <f t="shared" ref="I69" si="35">I67</f>
        <v>12520</v>
      </c>
    </row>
    <row r="70" spans="1:11" x14ac:dyDescent="0.3">
      <c r="A70" s="188" t="s">
        <v>0</v>
      </c>
      <c r="B70" s="188"/>
      <c r="C70" s="184"/>
      <c r="D70" s="185"/>
      <c r="E70" s="184"/>
      <c r="F70" s="185"/>
      <c r="G70" s="184"/>
      <c r="H70" s="185"/>
      <c r="I70" s="185"/>
    </row>
    <row r="71" spans="1:11" x14ac:dyDescent="0.3">
      <c r="A71" s="112" t="s">
        <v>46</v>
      </c>
      <c r="B71" s="188"/>
      <c r="C71" s="184"/>
      <c r="D71" s="185"/>
      <c r="E71" s="184"/>
      <c r="F71" s="185"/>
      <c r="G71" s="184"/>
      <c r="H71" s="185"/>
      <c r="I71" s="185"/>
    </row>
    <row r="72" spans="1:11" x14ac:dyDescent="0.3">
      <c r="A72" s="129" t="s">
        <v>47</v>
      </c>
      <c r="B72" s="183"/>
      <c r="C72" s="132">
        <v>-40</v>
      </c>
      <c r="D72" s="131">
        <v>0</v>
      </c>
      <c r="E72" s="132"/>
      <c r="F72" s="131">
        <v>0</v>
      </c>
      <c r="G72" s="132">
        <v>0</v>
      </c>
      <c r="H72" s="131">
        <v>0</v>
      </c>
      <c r="I72" s="131">
        <v>0</v>
      </c>
    </row>
    <row r="73" spans="1:11" x14ac:dyDescent="0.3">
      <c r="A73" s="119" t="s">
        <v>20</v>
      </c>
      <c r="B73" s="49"/>
      <c r="C73" s="49"/>
      <c r="D73" s="120"/>
      <c r="E73" s="49"/>
      <c r="F73" s="120"/>
      <c r="G73" s="49"/>
      <c r="H73" s="120"/>
      <c r="I73" s="120"/>
    </row>
    <row r="74" spans="1:11" x14ac:dyDescent="0.3">
      <c r="A74" s="119" t="s">
        <v>46</v>
      </c>
      <c r="B74" s="49"/>
      <c r="C74" s="49">
        <f t="shared" ref="C74" si="36">C72</f>
        <v>-40</v>
      </c>
      <c r="D74" s="49"/>
      <c r="E74" s="49">
        <f>E72</f>
        <v>0</v>
      </c>
      <c r="F74" s="49"/>
      <c r="G74" s="49"/>
      <c r="H74" s="49"/>
      <c r="I74" s="49"/>
    </row>
    <row r="75" spans="1:11" ht="16.2" thickBot="1" x14ac:dyDescent="0.35">
      <c r="A75" s="119"/>
      <c r="B75" s="49"/>
      <c r="C75" s="49"/>
      <c r="D75" s="49"/>
      <c r="E75" s="49"/>
      <c r="F75" s="49"/>
      <c r="G75" s="49"/>
      <c r="H75" s="49"/>
      <c r="I75" s="49"/>
    </row>
    <row r="76" spans="1:11" ht="16.2" thickBot="1" x14ac:dyDescent="0.35">
      <c r="A76" s="24"/>
      <c r="B76" s="179"/>
      <c r="C76" s="51" t="str">
        <f t="shared" ref="C76:H76" si="37">C1</f>
        <v>ERGEBNIS 2019</v>
      </c>
      <c r="D76" s="180" t="str">
        <f t="shared" si="37"/>
        <v>PLAN 2020</v>
      </c>
      <c r="E76" s="51" t="str">
        <f t="shared" si="37"/>
        <v>ERGEBNIS 2020</v>
      </c>
      <c r="F76" s="180" t="str">
        <f t="shared" si="37"/>
        <v>PLAN 2021</v>
      </c>
      <c r="G76" s="51" t="str">
        <f t="shared" si="37"/>
        <v>ERGEBNIS 2021</v>
      </c>
      <c r="H76" s="180" t="str">
        <f t="shared" si="37"/>
        <v>PLAN 2022</v>
      </c>
      <c r="I76" s="180" t="str">
        <f t="shared" ref="I76" si="38">I1</f>
        <v>PLAN 2023</v>
      </c>
    </row>
    <row r="77" spans="1:11" ht="16.2" thickBot="1" x14ac:dyDescent="0.35">
      <c r="A77" s="70" t="s">
        <v>48</v>
      </c>
      <c r="B77" s="73"/>
      <c r="C77" s="175">
        <f t="shared" ref="C77:H77" si="39">C27+C34+C45+C59+C69+C74</f>
        <v>6731.4499999999825</v>
      </c>
      <c r="D77" s="176">
        <f t="shared" si="39"/>
        <v>936</v>
      </c>
      <c r="E77" s="177">
        <f t="shared" si="39"/>
        <v>5249.8899999999885</v>
      </c>
      <c r="F77" s="176">
        <f t="shared" si="39"/>
        <v>2949.3299999999872</v>
      </c>
      <c r="G77" s="177">
        <f t="shared" si="39"/>
        <v>9392.7499999999836</v>
      </c>
      <c r="H77" s="176">
        <f t="shared" si="39"/>
        <v>960</v>
      </c>
      <c r="I77" s="176">
        <f t="shared" ref="I77" si="40">I27+I34+I45+I59+I69+I74</f>
        <v>6130</v>
      </c>
    </row>
    <row r="78" spans="1:11" ht="16.2" thickBot="1" x14ac:dyDescent="0.35">
      <c r="A78" s="46"/>
      <c r="B78" s="10"/>
      <c r="C78" s="74"/>
      <c r="D78" s="73"/>
      <c r="E78" s="205"/>
      <c r="F78" s="73"/>
      <c r="G78" s="73"/>
      <c r="H78" s="73"/>
      <c r="I78" s="73"/>
    </row>
    <row r="79" spans="1:11" x14ac:dyDescent="0.3">
      <c r="A79" s="149" t="s">
        <v>50</v>
      </c>
      <c r="B79" s="151"/>
      <c r="C79" s="150">
        <v>33665.18</v>
      </c>
      <c r="D79" s="193"/>
      <c r="E79" s="150">
        <f>C81</f>
        <v>40396.629999999983</v>
      </c>
      <c r="F79" s="193"/>
      <c r="G79" s="150">
        <f>E81</f>
        <v>45646.519999999975</v>
      </c>
      <c r="H79" s="193"/>
      <c r="I79" s="193"/>
      <c r="K79" s="242"/>
    </row>
    <row r="80" spans="1:11" x14ac:dyDescent="0.3">
      <c r="A80" s="194" t="s">
        <v>52</v>
      </c>
      <c r="B80" s="151"/>
      <c r="C80" s="155">
        <f>C77</f>
        <v>6731.4499999999825</v>
      </c>
      <c r="D80" s="193"/>
      <c r="E80" s="155">
        <f>E77</f>
        <v>5249.8899999999885</v>
      </c>
      <c r="F80" s="193"/>
      <c r="G80" s="155">
        <f>G77</f>
        <v>9392.7499999999836</v>
      </c>
      <c r="H80" s="193"/>
      <c r="I80" s="193"/>
    </row>
    <row r="81" spans="1:9" ht="16.2" thickBot="1" x14ac:dyDescent="0.35">
      <c r="A81" s="158" t="s">
        <v>51</v>
      </c>
      <c r="B81" s="143"/>
      <c r="C81" s="159">
        <f t="shared" ref="C81" si="41">SUM(C79:C80)</f>
        <v>40396.629999999983</v>
      </c>
      <c r="D81" s="143"/>
      <c r="E81" s="159">
        <f t="shared" ref="E81" si="42">SUM(E79:E80)</f>
        <v>45646.519999999975</v>
      </c>
      <c r="F81" s="143"/>
      <c r="G81" s="159">
        <f t="shared" ref="G81" si="43">SUM(G79:G80)</f>
        <v>55039.26999999996</v>
      </c>
      <c r="H81" s="143"/>
      <c r="I81" s="143"/>
    </row>
    <row r="82" spans="1:9" x14ac:dyDescent="0.3">
      <c r="A82" s="62" t="s">
        <v>0</v>
      </c>
      <c r="B82" s="127"/>
      <c r="C82" s="127"/>
      <c r="D82" s="160"/>
      <c r="E82" s="127"/>
      <c r="F82" s="160"/>
      <c r="G82" s="127"/>
      <c r="H82" s="160"/>
      <c r="I82" s="160"/>
    </row>
    <row r="83" spans="1:9" x14ac:dyDescent="0.3">
      <c r="A83" s="381" t="s">
        <v>58</v>
      </c>
      <c r="B83" s="381"/>
      <c r="C83" s="127"/>
      <c r="D83" s="160"/>
      <c r="E83" s="161"/>
      <c r="F83" s="160"/>
      <c r="G83" s="385"/>
      <c r="H83" s="160"/>
      <c r="I83" s="160"/>
    </row>
  </sheetData>
  <pageMargins left="0.7" right="0.7" top="1.036875" bottom="0.78740157499999996" header="0.3" footer="0.3"/>
  <pageSetup paperSize="9" scale="53" orientation="portrait" r:id="rId1"/>
  <headerFooter>
    <oddHeader>&amp;C&amp;"-,Fett"&amp;24DRTV-Abschluss - Haushaltsplan&amp;"-,Standard"&amp;11
&amp;"-,Fett"&amp;18Ergebnis 2019 - 2021 und Haushaltsplan 2022/2023</oddHeader>
    <oddFooter>&amp;LDRTV&amp;C&amp;D&amp;RSeite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06FE-5F90-4451-86C6-DA7CD3FAEF80}">
  <sheetPr>
    <tabColor rgb="FFFF0000"/>
  </sheetPr>
  <dimension ref="A1:N56"/>
  <sheetViews>
    <sheetView view="pageLayout" topLeftCell="A7" zoomScale="60" zoomScaleNormal="90" zoomScaleSheetLayoutView="70" zoomScalePageLayoutView="60" workbookViewId="0">
      <selection activeCell="C18" sqref="C18"/>
    </sheetView>
  </sheetViews>
  <sheetFormatPr baseColWidth="10" defaultRowHeight="13.2" x14ac:dyDescent="0.3"/>
  <cols>
    <col min="1" max="1" width="10" style="247" customWidth="1"/>
    <col min="2" max="2" width="46.6640625" style="247" customWidth="1"/>
    <col min="3" max="3" width="15.5546875" style="247" customWidth="1"/>
    <col min="4" max="6" width="18.88671875" style="247" customWidth="1"/>
    <col min="7" max="7" width="19.77734375" style="250" customWidth="1"/>
    <col min="8" max="9" width="18.77734375" style="247" customWidth="1"/>
    <col min="10" max="10" width="11.5546875" style="247"/>
    <col min="11" max="11" width="5.88671875" style="247" customWidth="1"/>
    <col min="12" max="12" width="35.44140625" style="247" customWidth="1"/>
    <col min="13" max="16384" width="11.5546875" style="247"/>
  </cols>
  <sheetData>
    <row r="1" spans="1:11" s="244" customFormat="1" ht="13.8" x14ac:dyDescent="0.3">
      <c r="G1" s="245"/>
    </row>
    <row r="2" spans="1:11" ht="25.8" customHeight="1" x14ac:dyDescent="0.5">
      <c r="A2" s="430" t="s">
        <v>215</v>
      </c>
      <c r="B2" s="430"/>
      <c r="C2" s="430"/>
      <c r="D2" s="430"/>
      <c r="E2" s="430"/>
      <c r="F2" s="430"/>
      <c r="G2" s="430"/>
      <c r="H2" s="430"/>
      <c r="I2" s="430"/>
      <c r="J2" s="246"/>
      <c r="K2" s="246"/>
    </row>
    <row r="3" spans="1:11" ht="25.8" customHeight="1" x14ac:dyDescent="0.4">
      <c r="A3" s="248"/>
      <c r="B3" s="248"/>
      <c r="C3" s="248"/>
      <c r="D3" s="248"/>
      <c r="E3" s="248"/>
      <c r="F3" s="248"/>
      <c r="G3" s="248"/>
      <c r="H3" s="248"/>
      <c r="I3" s="248"/>
      <c r="J3" s="246"/>
      <c r="K3" s="246"/>
    </row>
    <row r="4" spans="1:11" ht="25.8" customHeight="1" thickBot="1" x14ac:dyDescent="0.45">
      <c r="A4" s="248"/>
      <c r="B4" s="248"/>
      <c r="C4" s="248"/>
      <c r="D4" s="248"/>
      <c r="E4" s="249"/>
      <c r="F4" s="249"/>
      <c r="G4" s="247"/>
      <c r="H4" s="250"/>
      <c r="I4" s="250"/>
    </row>
    <row r="5" spans="1:11" s="275" customFormat="1" ht="25.8" customHeight="1" thickBot="1" x14ac:dyDescent="0.35">
      <c r="A5" s="290"/>
      <c r="B5" s="303" t="s">
        <v>124</v>
      </c>
      <c r="C5" s="253" t="s">
        <v>125</v>
      </c>
      <c r="D5" s="254" t="s">
        <v>126</v>
      </c>
      <c r="E5" s="255" t="s">
        <v>193</v>
      </c>
      <c r="F5" s="254" t="s">
        <v>194</v>
      </c>
      <c r="G5" s="257" t="s">
        <v>127</v>
      </c>
      <c r="H5" s="439" t="s">
        <v>128</v>
      </c>
      <c r="I5" s="440"/>
    </row>
    <row r="6" spans="1:11" s="275" customFormat="1" ht="25.8" customHeight="1" thickBot="1" x14ac:dyDescent="0.35">
      <c r="A6" s="290"/>
      <c r="B6" s="367"/>
      <c r="C6" s="348"/>
      <c r="D6" s="368"/>
      <c r="E6" s="255"/>
      <c r="F6" s="368"/>
      <c r="G6" s="257"/>
      <c r="H6" s="350" t="s">
        <v>190</v>
      </c>
      <c r="I6" s="346" t="s">
        <v>191</v>
      </c>
    </row>
    <row r="7" spans="1:11" s="332" customFormat="1" ht="25.8" customHeight="1" thickBot="1" x14ac:dyDescent="0.35">
      <c r="B7" s="334" t="s">
        <v>129</v>
      </c>
      <c r="C7" s="335"/>
      <c r="D7" s="336">
        <v>44197</v>
      </c>
      <c r="E7" s="335"/>
      <c r="F7" s="340"/>
      <c r="G7" s="339" t="s">
        <v>130</v>
      </c>
      <c r="H7" s="437">
        <v>44561</v>
      </c>
      <c r="I7" s="438"/>
    </row>
    <row r="8" spans="1:11" ht="25.8" customHeight="1" x14ac:dyDescent="0.3">
      <c r="B8" s="357" t="s">
        <v>174</v>
      </c>
      <c r="C8" s="298">
        <v>1200</v>
      </c>
      <c r="D8" s="265">
        <v>28378.62</v>
      </c>
      <c r="E8" s="266">
        <v>-98209.47</v>
      </c>
      <c r="F8" s="267">
        <v>74092.78</v>
      </c>
      <c r="G8" s="263">
        <f>I8-D8</f>
        <v>-24116.690000000006</v>
      </c>
      <c r="H8" s="260">
        <v>0</v>
      </c>
      <c r="I8" s="260">
        <f>SUM(D8:F8)</f>
        <v>4261.929999999993</v>
      </c>
    </row>
    <row r="9" spans="1:11" ht="25.8" customHeight="1" x14ac:dyDescent="0.3">
      <c r="B9" s="357" t="s">
        <v>175</v>
      </c>
      <c r="C9" s="298">
        <v>1201</v>
      </c>
      <c r="D9" s="265">
        <v>17817.34</v>
      </c>
      <c r="E9" s="266">
        <v>-30000</v>
      </c>
      <c r="F9" s="267">
        <v>63000</v>
      </c>
      <c r="G9" s="269">
        <f>I9-D9</f>
        <v>33000</v>
      </c>
      <c r="H9" s="265">
        <v>0</v>
      </c>
      <c r="I9" s="265">
        <f>SUM(D9:F9)</f>
        <v>50817.34</v>
      </c>
    </row>
    <row r="10" spans="1:11" ht="25.8" customHeight="1" x14ac:dyDescent="0.3">
      <c r="B10" s="357" t="s">
        <v>176</v>
      </c>
      <c r="C10" s="298">
        <v>1202</v>
      </c>
      <c r="D10" s="304">
        <v>533.17999999999995</v>
      </c>
      <c r="E10" s="305">
        <v>-196245.82</v>
      </c>
      <c r="F10" s="306">
        <v>198271.67</v>
      </c>
      <c r="G10" s="269">
        <f t="shared" ref="G10:G17" si="0">I10-D10</f>
        <v>2025.849999999999</v>
      </c>
      <c r="H10" s="265">
        <v>0</v>
      </c>
      <c r="I10" s="265">
        <f t="shared" ref="I10:I18" si="1">SUM(D10:F10)</f>
        <v>2559.0299999999988</v>
      </c>
    </row>
    <row r="11" spans="1:11" ht="25.8" customHeight="1" x14ac:dyDescent="0.3">
      <c r="B11" s="357" t="s">
        <v>134</v>
      </c>
      <c r="C11" s="298">
        <v>1360</v>
      </c>
      <c r="D11" s="265">
        <v>0</v>
      </c>
      <c r="E11" s="266">
        <v>-53000</v>
      </c>
      <c r="F11" s="267">
        <v>53000</v>
      </c>
      <c r="G11" s="269">
        <f t="shared" si="0"/>
        <v>0</v>
      </c>
      <c r="H11" s="265">
        <f t="shared" ref="H11:H19" si="2">SUM(D11:F11)</f>
        <v>0</v>
      </c>
      <c r="I11" s="265">
        <f t="shared" si="1"/>
        <v>0</v>
      </c>
    </row>
    <row r="12" spans="1:11" ht="25.8" customHeight="1" x14ac:dyDescent="0.3">
      <c r="B12" s="357" t="s">
        <v>135</v>
      </c>
      <c r="C12" s="298">
        <v>1590</v>
      </c>
      <c r="D12" s="265">
        <v>0</v>
      </c>
      <c r="E12" s="266"/>
      <c r="F12" s="267"/>
      <c r="G12" s="269">
        <f t="shared" si="0"/>
        <v>0</v>
      </c>
      <c r="H12" s="265">
        <f t="shared" si="2"/>
        <v>0</v>
      </c>
      <c r="I12" s="265">
        <f t="shared" si="1"/>
        <v>0</v>
      </c>
    </row>
    <row r="13" spans="1:11" ht="25.8" customHeight="1" x14ac:dyDescent="0.3">
      <c r="B13" s="357" t="s">
        <v>136</v>
      </c>
      <c r="C13" s="298">
        <v>1592</v>
      </c>
      <c r="D13" s="265">
        <v>0</v>
      </c>
      <c r="E13" s="266"/>
      <c r="F13" s="267"/>
      <c r="G13" s="269">
        <f t="shared" si="0"/>
        <v>0</v>
      </c>
      <c r="H13" s="265">
        <f t="shared" si="2"/>
        <v>0</v>
      </c>
      <c r="I13" s="265">
        <f t="shared" si="1"/>
        <v>0</v>
      </c>
    </row>
    <row r="14" spans="1:11" ht="25.8" customHeight="1" x14ac:dyDescent="0.3">
      <c r="B14" s="357" t="s">
        <v>137</v>
      </c>
      <c r="C14" s="298">
        <v>1593</v>
      </c>
      <c r="D14" s="265">
        <v>0</v>
      </c>
      <c r="E14" s="266"/>
      <c r="F14" s="267"/>
      <c r="G14" s="269">
        <f t="shared" si="0"/>
        <v>0</v>
      </c>
      <c r="H14" s="265">
        <f t="shared" si="2"/>
        <v>0</v>
      </c>
      <c r="I14" s="265">
        <f t="shared" si="1"/>
        <v>0</v>
      </c>
    </row>
    <row r="15" spans="1:11" ht="25.8" customHeight="1" x14ac:dyDescent="0.3">
      <c r="B15" s="357" t="s">
        <v>138</v>
      </c>
      <c r="C15" s="298">
        <v>1595</v>
      </c>
      <c r="D15" s="265">
        <v>0</v>
      </c>
      <c r="E15" s="266">
        <v>-70000</v>
      </c>
      <c r="F15" s="267">
        <v>70000</v>
      </c>
      <c r="G15" s="269">
        <f t="shared" si="0"/>
        <v>0</v>
      </c>
      <c r="H15" s="265">
        <f t="shared" si="2"/>
        <v>0</v>
      </c>
      <c r="I15" s="265">
        <f t="shared" si="1"/>
        <v>0</v>
      </c>
    </row>
    <row r="16" spans="1:11" ht="29.4" customHeight="1" x14ac:dyDescent="0.3">
      <c r="B16" s="357" t="s">
        <v>139</v>
      </c>
      <c r="C16" s="264">
        <v>1596</v>
      </c>
      <c r="D16" s="265">
        <v>0</v>
      </c>
      <c r="E16" s="266">
        <v>-40000</v>
      </c>
      <c r="F16" s="267">
        <v>40000</v>
      </c>
      <c r="G16" s="269">
        <f t="shared" si="0"/>
        <v>0</v>
      </c>
      <c r="H16" s="265">
        <v>0</v>
      </c>
      <c r="I16" s="265">
        <f>SUM(D16:F16)</f>
        <v>0</v>
      </c>
    </row>
    <row r="17" spans="1:9" ht="25.8" customHeight="1" x14ac:dyDescent="0.3">
      <c r="B17" s="357" t="s">
        <v>140</v>
      </c>
      <c r="C17" s="298">
        <v>1900</v>
      </c>
      <c r="D17" s="265">
        <v>-580.44000000000005</v>
      </c>
      <c r="E17" s="266">
        <v>-40</v>
      </c>
      <c r="F17" s="307">
        <v>580.44000000000005</v>
      </c>
      <c r="G17" s="269">
        <f t="shared" si="0"/>
        <v>580.44000000000005</v>
      </c>
      <c r="H17" s="265">
        <f t="shared" si="2"/>
        <v>-40</v>
      </c>
      <c r="I17" s="265">
        <v>0</v>
      </c>
    </row>
    <row r="18" spans="1:9" ht="25.8" customHeight="1" x14ac:dyDescent="0.3">
      <c r="B18" s="357" t="s">
        <v>141</v>
      </c>
      <c r="C18" s="298">
        <v>1910</v>
      </c>
      <c r="D18" s="265">
        <v>31</v>
      </c>
      <c r="E18" s="266">
        <v>-31</v>
      </c>
      <c r="F18" s="267"/>
      <c r="G18" s="269">
        <f>H18-D18</f>
        <v>-31</v>
      </c>
      <c r="H18" s="265">
        <v>0</v>
      </c>
      <c r="I18" s="265">
        <f t="shared" si="1"/>
        <v>0</v>
      </c>
    </row>
    <row r="19" spans="1:9" ht="25.8" customHeight="1" thickBot="1" x14ac:dyDescent="0.35">
      <c r="B19" s="358" t="s">
        <v>142</v>
      </c>
      <c r="C19" s="300">
        <v>1912</v>
      </c>
      <c r="D19" s="271">
        <v>-533.17999999999995</v>
      </c>
      <c r="E19" s="272">
        <v>-2559.0300000000002</v>
      </c>
      <c r="F19" s="301">
        <v>533.17999999999995</v>
      </c>
      <c r="G19" s="274">
        <f>H19-D19</f>
        <v>-2025.8500000000004</v>
      </c>
      <c r="H19" s="271">
        <f t="shared" si="2"/>
        <v>-2559.0300000000002</v>
      </c>
      <c r="I19" s="265">
        <v>0</v>
      </c>
    </row>
    <row r="20" spans="1:9" s="275" customFormat="1" ht="25.8" customHeight="1" thickTop="1" thickBot="1" x14ac:dyDescent="0.35">
      <c r="B20" s="428"/>
      <c r="C20" s="443"/>
      <c r="D20" s="276">
        <f t="shared" ref="D20:I20" si="3">SUM(D8:D19)</f>
        <v>45646.52</v>
      </c>
      <c r="E20" s="277">
        <f t="shared" si="3"/>
        <v>-490085.32000000007</v>
      </c>
      <c r="F20" s="278">
        <f t="shared" si="3"/>
        <v>499478.07</v>
      </c>
      <c r="G20" s="279">
        <f t="shared" si="3"/>
        <v>9432.7499999999927</v>
      </c>
      <c r="H20" s="276">
        <f t="shared" si="3"/>
        <v>-2599.0300000000002</v>
      </c>
      <c r="I20" s="276">
        <f t="shared" si="3"/>
        <v>57638.299999999988</v>
      </c>
    </row>
    <row r="21" spans="1:9" s="275" customFormat="1" ht="25.8" customHeight="1" thickBot="1" x14ac:dyDescent="0.35">
      <c r="B21" s="280"/>
      <c r="C21" s="280"/>
      <c r="D21" s="281"/>
      <c r="E21" s="282"/>
      <c r="F21" s="282"/>
      <c r="G21" s="250"/>
      <c r="H21" s="441">
        <f>H20+I20</f>
        <v>55039.26999999999</v>
      </c>
      <c r="I21" s="442"/>
    </row>
    <row r="22" spans="1:9" ht="25.8" customHeight="1" thickBot="1" x14ac:dyDescent="0.35">
      <c r="E22" s="250"/>
      <c r="F22" s="250"/>
    </row>
    <row r="23" spans="1:9" ht="25.8" customHeight="1" thickBot="1" x14ac:dyDescent="0.35">
      <c r="B23" s="283" t="s">
        <v>143</v>
      </c>
      <c r="C23" s="284"/>
      <c r="D23" s="285"/>
    </row>
    <row r="24" spans="1:9" ht="29.4" customHeight="1" thickBot="1" x14ac:dyDescent="0.35">
      <c r="B24" s="428" t="s">
        <v>199</v>
      </c>
      <c r="C24" s="443"/>
      <c r="D24" s="286">
        <f>D20</f>
        <v>45646.52</v>
      </c>
    </row>
    <row r="25" spans="1:9" ht="25.8" customHeight="1" x14ac:dyDescent="0.3">
      <c r="B25" s="444" t="s">
        <v>195</v>
      </c>
      <c r="C25" s="445"/>
      <c r="D25" s="287">
        <f>SUM(F8:F19)</f>
        <v>499478.07</v>
      </c>
      <c r="G25" s="293"/>
      <c r="H25" s="250"/>
      <c r="I25" s="250"/>
    </row>
    <row r="26" spans="1:9" ht="25.8" customHeight="1" thickBot="1" x14ac:dyDescent="0.35">
      <c r="B26" s="433" t="s">
        <v>196</v>
      </c>
      <c r="C26" s="446"/>
      <c r="D26" s="288">
        <f>SUM(E8:E19)</f>
        <v>-490085.32000000007</v>
      </c>
      <c r="E26" s="250"/>
      <c r="H26" s="250"/>
      <c r="I26" s="250"/>
    </row>
    <row r="27" spans="1:9" ht="25.8" customHeight="1" thickTop="1" thickBot="1" x14ac:dyDescent="0.35">
      <c r="B27" s="447" t="s">
        <v>144</v>
      </c>
      <c r="C27" s="448"/>
      <c r="D27" s="289">
        <f>D25+D26</f>
        <v>9392.7499999999418</v>
      </c>
    </row>
    <row r="28" spans="1:9" ht="25.8" customHeight="1" thickBot="1" x14ac:dyDescent="0.35">
      <c r="B28" s="428" t="s">
        <v>200</v>
      </c>
      <c r="C28" s="429"/>
      <c r="D28" s="286">
        <f>D20+D27</f>
        <v>55039.269999999939</v>
      </c>
    </row>
    <row r="29" spans="1:9" ht="25.8" customHeight="1" x14ac:dyDescent="0.3">
      <c r="B29" s="280"/>
      <c r="C29" s="280"/>
      <c r="D29" s="281"/>
    </row>
    <row r="30" spans="1:9" ht="16.2" customHeight="1" x14ac:dyDescent="0.3"/>
    <row r="31" spans="1:9" s="244" customFormat="1" ht="16.2" customHeight="1" x14ac:dyDescent="0.3">
      <c r="A31" s="308"/>
      <c r="C31" s="308"/>
    </row>
    <row r="32" spans="1:9" ht="24" customHeight="1" x14ac:dyDescent="0.3">
      <c r="A32" s="290" t="s">
        <v>145</v>
      </c>
    </row>
    <row r="33" spans="1:14" s="275" customFormat="1" ht="39.6" customHeight="1" x14ac:dyDescent="0.3">
      <c r="A33" s="291" t="s">
        <v>146</v>
      </c>
      <c r="B33" s="275" t="s">
        <v>201</v>
      </c>
      <c r="C33" s="275" t="s">
        <v>147</v>
      </c>
      <c r="D33" s="292">
        <v>44565</v>
      </c>
      <c r="G33" s="293"/>
    </row>
    <row r="34" spans="1:14" s="275" customFormat="1" ht="39.6" customHeight="1" x14ac:dyDescent="0.3">
      <c r="A34" s="291" t="s">
        <v>148</v>
      </c>
      <c r="B34" s="275" t="s">
        <v>149</v>
      </c>
      <c r="C34" s="275" t="s">
        <v>147</v>
      </c>
      <c r="D34" s="292">
        <v>44593</v>
      </c>
      <c r="G34" s="293"/>
    </row>
    <row r="35" spans="1:14" s="275" customFormat="1" ht="39.6" customHeight="1" x14ac:dyDescent="0.3">
      <c r="A35" s="291" t="s">
        <v>150</v>
      </c>
      <c r="B35" s="275" t="s">
        <v>151</v>
      </c>
      <c r="C35" s="275" t="s">
        <v>147</v>
      </c>
      <c r="D35" s="292">
        <v>44593</v>
      </c>
      <c r="G35" s="293"/>
    </row>
    <row r="36" spans="1:14" s="275" customFormat="1" ht="39.6" customHeight="1" x14ac:dyDescent="0.3">
      <c r="A36" s="291" t="s">
        <v>152</v>
      </c>
      <c r="B36" s="275" t="s">
        <v>153</v>
      </c>
      <c r="C36" s="275" t="s">
        <v>147</v>
      </c>
      <c r="D36" s="292" t="s">
        <v>223</v>
      </c>
      <c r="G36" s="293"/>
    </row>
    <row r="37" spans="1:14" s="275" customFormat="1" ht="39.6" customHeight="1" x14ac:dyDescent="0.3">
      <c r="A37" s="291" t="s">
        <v>154</v>
      </c>
      <c r="B37" s="275" t="s">
        <v>155</v>
      </c>
      <c r="C37" s="275" t="s">
        <v>147</v>
      </c>
      <c r="D37" s="292">
        <v>44593</v>
      </c>
      <c r="G37" s="293"/>
    </row>
    <row r="38" spans="1:14" s="275" customFormat="1" ht="39.6" customHeight="1" x14ac:dyDescent="0.3">
      <c r="A38" s="291" t="s">
        <v>156</v>
      </c>
      <c r="B38" s="275" t="s">
        <v>159</v>
      </c>
      <c r="G38" s="293"/>
    </row>
    <row r="39" spans="1:14" s="275" customFormat="1" ht="24" customHeight="1" x14ac:dyDescent="0.3">
      <c r="A39" s="291"/>
      <c r="G39" s="293"/>
    </row>
    <row r="40" spans="1:14" s="275" customFormat="1" ht="24" customHeight="1" x14ac:dyDescent="0.3">
      <c r="G40" s="293"/>
    </row>
    <row r="41" spans="1:14" s="275" customFormat="1" ht="24" customHeight="1" x14ac:dyDescent="0.3">
      <c r="A41" s="290" t="s">
        <v>160</v>
      </c>
      <c r="D41" s="290" t="s">
        <v>221</v>
      </c>
      <c r="E41" s="292">
        <v>44632</v>
      </c>
    </row>
    <row r="42" spans="1:14" s="275" customFormat="1" ht="24" customHeight="1" x14ac:dyDescent="0.3"/>
    <row r="43" spans="1:14" s="275" customFormat="1" ht="24" customHeight="1" x14ac:dyDescent="0.3"/>
    <row r="44" spans="1:14" s="275" customFormat="1" ht="24" customHeight="1" x14ac:dyDescent="0.3">
      <c r="A44" s="294"/>
    </row>
    <row r="45" spans="1:14" s="290" customFormat="1" ht="24" customHeight="1" x14ac:dyDescent="0.3"/>
    <row r="46" spans="1:14" s="290" customFormat="1" ht="24" customHeight="1" x14ac:dyDescent="0.3">
      <c r="H46" s="275"/>
      <c r="I46" s="275"/>
      <c r="J46" s="275"/>
      <c r="K46" s="275"/>
      <c r="L46" s="275"/>
      <c r="M46" s="275"/>
      <c r="N46" s="275"/>
    </row>
    <row r="47" spans="1:14" s="275" customFormat="1" ht="24" customHeight="1" x14ac:dyDescent="0.3">
      <c r="A47" s="290" t="s">
        <v>170</v>
      </c>
      <c r="B47" s="290"/>
      <c r="C47" s="290"/>
      <c r="D47" s="290" t="s">
        <v>173</v>
      </c>
      <c r="E47" s="290"/>
    </row>
    <row r="48" spans="1:14" s="275" customFormat="1" ht="24" customHeight="1" x14ac:dyDescent="0.3">
      <c r="A48" s="275" t="s">
        <v>220</v>
      </c>
      <c r="B48" s="294"/>
      <c r="D48" s="294" t="s">
        <v>172</v>
      </c>
      <c r="E48" s="290"/>
    </row>
    <row r="49" spans="1:14" s="275" customFormat="1" ht="24" customHeight="1" x14ac:dyDescent="0.3">
      <c r="G49" s="293"/>
    </row>
    <row r="50" spans="1:14" s="275" customFormat="1" ht="24" customHeight="1" x14ac:dyDescent="0.3"/>
    <row r="51" spans="1:14" s="275" customFormat="1" ht="24" customHeight="1" x14ac:dyDescent="0.3">
      <c r="A51" s="294"/>
    </row>
    <row r="52" spans="1:14" s="290" customFormat="1" ht="24" customHeight="1" x14ac:dyDescent="0.3"/>
    <row r="53" spans="1:14" s="290" customFormat="1" ht="24" customHeight="1" x14ac:dyDescent="0.3">
      <c r="H53" s="275"/>
      <c r="I53" s="275"/>
      <c r="J53" s="275"/>
      <c r="K53" s="275"/>
      <c r="L53" s="275"/>
      <c r="M53" s="275"/>
      <c r="N53" s="275"/>
    </row>
    <row r="54" spans="1:14" s="275" customFormat="1" ht="24" customHeight="1" x14ac:dyDescent="0.3">
      <c r="A54" s="290" t="s">
        <v>161</v>
      </c>
      <c r="B54" s="290"/>
      <c r="C54" s="290"/>
      <c r="D54" s="290" t="s">
        <v>162</v>
      </c>
      <c r="E54" s="290"/>
    </row>
    <row r="55" spans="1:14" s="275" customFormat="1" ht="24" customHeight="1" x14ac:dyDescent="0.3">
      <c r="A55" s="275" t="s">
        <v>163</v>
      </c>
      <c r="B55" s="294"/>
      <c r="D55" s="294" t="s">
        <v>164</v>
      </c>
      <c r="E55" s="290"/>
    </row>
    <row r="56" spans="1:14" s="275" customFormat="1" ht="24" customHeight="1" x14ac:dyDescent="0.3">
      <c r="G56" s="293"/>
    </row>
  </sheetData>
  <mergeCells count="10">
    <mergeCell ref="H7:I7"/>
    <mergeCell ref="H5:I5"/>
    <mergeCell ref="H21:I21"/>
    <mergeCell ref="A2:I2"/>
    <mergeCell ref="B28:C28"/>
    <mergeCell ref="B20:C20"/>
    <mergeCell ref="B24:C24"/>
    <mergeCell ref="B25:C25"/>
    <mergeCell ref="B26:C26"/>
    <mergeCell ref="B27:C27"/>
  </mergeCells>
  <conditionalFormatting sqref="E21:F21 H21 D8:F14 D17:F19 H8:H18">
    <cfRule type="cellIs" dxfId="27" priority="12" stopIfTrue="1" operator="equal">
      <formula>0</formula>
    </cfRule>
  </conditionalFormatting>
  <conditionalFormatting sqref="H20 D20:D21">
    <cfRule type="cellIs" dxfId="26" priority="11" stopIfTrue="1" operator="equal">
      <formula>0</formula>
    </cfRule>
  </conditionalFormatting>
  <conditionalFormatting sqref="B27">
    <cfRule type="cellIs" dxfId="25" priority="10" stopIfTrue="1" operator="equal">
      <formula>"Verlust"</formula>
    </cfRule>
  </conditionalFormatting>
  <conditionalFormatting sqref="H19">
    <cfRule type="cellIs" dxfId="24" priority="9" stopIfTrue="1" operator="equal">
      <formula>0</formula>
    </cfRule>
  </conditionalFormatting>
  <conditionalFormatting sqref="D44 E42">
    <cfRule type="cellIs" dxfId="23" priority="8" stopIfTrue="1" operator="equal">
      <formula>0</formula>
    </cfRule>
  </conditionalFormatting>
  <conditionalFormatting sqref="E20">
    <cfRule type="cellIs" dxfId="22" priority="6" stopIfTrue="1" operator="equal">
      <formula>0</formula>
    </cfRule>
  </conditionalFormatting>
  <conditionalFormatting sqref="D15:F15">
    <cfRule type="cellIs" dxfId="21" priority="5" stopIfTrue="1" operator="equal">
      <formula>0</formula>
    </cfRule>
  </conditionalFormatting>
  <conditionalFormatting sqref="D16:F16">
    <cfRule type="cellIs" dxfId="20" priority="4" stopIfTrue="1" operator="equal">
      <formula>0</formula>
    </cfRule>
  </conditionalFormatting>
  <conditionalFormatting sqref="I8:I19">
    <cfRule type="cellIs" dxfId="19" priority="3" stopIfTrue="1" operator="equal">
      <formula>0</formula>
    </cfRule>
  </conditionalFormatting>
  <conditionalFormatting sqref="I20">
    <cfRule type="cellIs" dxfId="18" priority="2" stopIfTrue="1" operator="equal">
      <formula>0</formula>
    </cfRule>
  </conditionalFormatting>
  <pageMargins left="0.7" right="0.7" top="0.78740157499999996" bottom="0.86904761904761907" header="0.3" footer="0.3"/>
  <pageSetup paperSize="9" scale="46" orientation="portrait" r:id="rId1"/>
  <headerFooter>
    <oddHeader>&amp;L&amp;"Arial,Fett"&amp;12DRTV-Jahresabschluss 2021&amp;C&amp;"Arial,Fett"&amp;12Steuernummer 53092/50217
&amp;24DRTV-Hauptkasse&amp;R&amp;"Arial,Fett"&amp;12Rechnungsjahr 2021</oddHeader>
    <oddFooter>&amp;C&amp;12&amp;D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FEC2-F21C-4661-AA1C-B435BF67ACE9}">
  <sheetPr>
    <tabColor rgb="FF0070C0"/>
    <pageSetUpPr fitToPage="1"/>
  </sheetPr>
  <dimension ref="A1:AA74"/>
  <sheetViews>
    <sheetView view="pageLayout" topLeftCell="A61" zoomScale="70" zoomScaleNormal="100" zoomScalePageLayoutView="70" workbookViewId="0">
      <selection activeCell="H70" sqref="H70"/>
    </sheetView>
  </sheetViews>
  <sheetFormatPr baseColWidth="10" defaultRowHeight="15.6" x14ac:dyDescent="0.3"/>
  <cols>
    <col min="1" max="1" width="40" style="62" customWidth="1"/>
    <col min="2" max="2" width="17.88671875" style="128" customWidth="1"/>
    <col min="3" max="3" width="16.6640625" style="128" customWidth="1"/>
    <col min="4" max="6" width="16.6640625" style="127" customWidth="1"/>
    <col min="7" max="7" width="3" style="184" customWidth="1"/>
    <col min="8" max="9" width="16.6640625" style="127" customWidth="1"/>
    <col min="10" max="16384" width="11.5546875" style="62"/>
  </cols>
  <sheetData>
    <row r="1" spans="1:9" s="24" customFormat="1" ht="19.8" customHeight="1" x14ac:dyDescent="0.3">
      <c r="B1" s="166" t="s">
        <v>63</v>
      </c>
      <c r="C1" s="167" t="s">
        <v>55</v>
      </c>
      <c r="D1" s="168" t="s">
        <v>113</v>
      </c>
      <c r="E1" s="170" t="s">
        <v>93</v>
      </c>
      <c r="F1" s="166" t="s">
        <v>197</v>
      </c>
      <c r="G1" s="23"/>
      <c r="H1" s="170" t="s">
        <v>94</v>
      </c>
      <c r="I1" s="170" t="s">
        <v>224</v>
      </c>
    </row>
    <row r="2" spans="1:9" ht="19.8" customHeight="1" x14ac:dyDescent="0.3">
      <c r="A2" s="66" t="s">
        <v>1</v>
      </c>
      <c r="F2" s="128"/>
    </row>
    <row r="3" spans="1:9" ht="19.8" customHeight="1" x14ac:dyDescent="0.3">
      <c r="A3" s="46" t="s">
        <v>2</v>
      </c>
      <c r="F3" s="128"/>
    </row>
    <row r="4" spans="1:9" ht="19.8" customHeight="1" x14ac:dyDescent="0.3">
      <c r="A4" s="129" t="s">
        <v>77</v>
      </c>
      <c r="B4" s="449">
        <v>2805</v>
      </c>
      <c r="C4" s="452">
        <v>2800</v>
      </c>
      <c r="D4" s="454">
        <v>2852.5</v>
      </c>
      <c r="E4" s="451">
        <v>2900</v>
      </c>
      <c r="F4" s="449">
        <v>2827.5</v>
      </c>
      <c r="G4" s="195"/>
      <c r="H4" s="451">
        <v>2900</v>
      </c>
      <c r="I4" s="451">
        <v>2900</v>
      </c>
    </row>
    <row r="5" spans="1:9" ht="19.8" customHeight="1" x14ac:dyDescent="0.3">
      <c r="A5" s="129" t="s">
        <v>78</v>
      </c>
      <c r="B5" s="450"/>
      <c r="C5" s="453"/>
      <c r="D5" s="455"/>
      <c r="E5" s="451"/>
      <c r="F5" s="450"/>
      <c r="G5" s="195"/>
      <c r="H5" s="451"/>
      <c r="I5" s="451"/>
    </row>
    <row r="6" spans="1:9" ht="19.8" customHeight="1" x14ac:dyDescent="0.3">
      <c r="A6" s="129" t="s">
        <v>4</v>
      </c>
      <c r="B6" s="130">
        <v>2629.9</v>
      </c>
      <c r="D6" s="196">
        <v>2710.05</v>
      </c>
      <c r="E6" s="197">
        <v>2800</v>
      </c>
      <c r="F6" s="130">
        <v>2621.5</v>
      </c>
      <c r="G6" s="195"/>
      <c r="H6" s="374">
        <v>2800</v>
      </c>
      <c r="I6" s="424">
        <v>2800</v>
      </c>
    </row>
    <row r="7" spans="1:9" ht="19.8" customHeight="1" x14ac:dyDescent="0.3">
      <c r="A7" s="129" t="s">
        <v>89</v>
      </c>
      <c r="B7" s="130">
        <v>2178</v>
      </c>
      <c r="C7" s="131">
        <v>2200</v>
      </c>
      <c r="D7" s="132">
        <v>2168.2199999999998</v>
      </c>
      <c r="E7" s="192">
        <v>2500</v>
      </c>
      <c r="F7" s="130">
        <v>2728.05</v>
      </c>
      <c r="H7" s="192">
        <v>2500</v>
      </c>
      <c r="I7" s="192">
        <v>2500</v>
      </c>
    </row>
    <row r="8" spans="1:9" ht="19.8" customHeight="1" x14ac:dyDescent="0.3">
      <c r="A8" s="129" t="s">
        <v>7</v>
      </c>
      <c r="B8" s="130"/>
      <c r="C8" s="131"/>
      <c r="D8" s="132"/>
      <c r="E8" s="192"/>
      <c r="F8" s="130"/>
      <c r="H8" s="192"/>
      <c r="I8" s="192"/>
    </row>
    <row r="9" spans="1:9" s="10" customFormat="1" ht="19.8" customHeight="1" x14ac:dyDescent="0.3">
      <c r="A9" s="10" t="s">
        <v>8</v>
      </c>
      <c r="B9" s="135">
        <f t="shared" ref="B9:C9" si="0">SUM(B4:B8)</f>
        <v>7612.9</v>
      </c>
      <c r="C9" s="135">
        <f t="shared" si="0"/>
        <v>5000</v>
      </c>
      <c r="D9" s="135">
        <f>SUM(D4:D8)</f>
        <v>7730.77</v>
      </c>
      <c r="E9" s="135">
        <f>SUM(E4:E8)</f>
        <v>8200</v>
      </c>
      <c r="F9" s="135">
        <f>SUM(F4:F8)</f>
        <v>8177.05</v>
      </c>
      <c r="G9" s="28"/>
      <c r="H9" s="135">
        <f>SUM(H4:H8)</f>
        <v>8200</v>
      </c>
      <c r="I9" s="135">
        <f>SUM(I4:I8)</f>
        <v>8200</v>
      </c>
    </row>
    <row r="10" spans="1:9" ht="19.8" customHeight="1" x14ac:dyDescent="0.3">
      <c r="A10" s="62" t="s">
        <v>0</v>
      </c>
      <c r="F10" s="128"/>
    </row>
    <row r="11" spans="1:9" ht="19.8" customHeight="1" x14ac:dyDescent="0.3">
      <c r="A11" s="46" t="s">
        <v>9</v>
      </c>
      <c r="F11" s="128"/>
    </row>
    <row r="12" spans="1:9" ht="19.8" customHeight="1" x14ac:dyDescent="0.3">
      <c r="A12" s="129" t="s">
        <v>10</v>
      </c>
      <c r="B12" s="130">
        <v>-398.41</v>
      </c>
      <c r="C12" s="131"/>
      <c r="D12" s="132"/>
      <c r="E12" s="198"/>
      <c r="F12" s="130"/>
      <c r="H12" s="198"/>
      <c r="I12" s="198"/>
    </row>
    <row r="13" spans="1:9" ht="19.8" customHeight="1" x14ac:dyDescent="0.3">
      <c r="A13" s="129" t="s">
        <v>11</v>
      </c>
      <c r="B13" s="199"/>
      <c r="C13" s="131"/>
      <c r="D13" s="132"/>
      <c r="E13" s="192"/>
      <c r="F13" s="199"/>
      <c r="H13" s="192">
        <v>0</v>
      </c>
      <c r="I13" s="192">
        <v>0</v>
      </c>
    </row>
    <row r="14" spans="1:9" ht="19.8" customHeight="1" x14ac:dyDescent="0.3">
      <c r="A14" s="129" t="s">
        <v>12</v>
      </c>
      <c r="B14" s="138">
        <v>-2166.3000000000002</v>
      </c>
      <c r="C14" s="131">
        <v>-3000</v>
      </c>
      <c r="D14" s="132">
        <v>-3655.6</v>
      </c>
      <c r="E14" s="192">
        <v>-2000</v>
      </c>
      <c r="F14" s="138">
        <v>-2606.1</v>
      </c>
      <c r="H14" s="192">
        <v>-2000</v>
      </c>
      <c r="I14" s="192">
        <v>-2000</v>
      </c>
    </row>
    <row r="15" spans="1:9" ht="19.8" customHeight="1" x14ac:dyDescent="0.3">
      <c r="A15" s="129" t="s">
        <v>13</v>
      </c>
      <c r="B15" s="130"/>
      <c r="C15" s="131"/>
      <c r="D15" s="132"/>
      <c r="E15" s="192"/>
      <c r="F15" s="130"/>
      <c r="H15" s="192"/>
      <c r="I15" s="192"/>
    </row>
    <row r="16" spans="1:9" ht="19.8" customHeight="1" x14ac:dyDescent="0.3">
      <c r="A16" s="129" t="s">
        <v>14</v>
      </c>
      <c r="B16" s="130"/>
      <c r="C16" s="131"/>
      <c r="D16" s="132"/>
      <c r="E16" s="192"/>
      <c r="F16" s="130"/>
      <c r="H16" s="192"/>
      <c r="I16" s="192"/>
    </row>
    <row r="17" spans="1:9" ht="19.8" customHeight="1" x14ac:dyDescent="0.3">
      <c r="A17" s="129" t="s">
        <v>16</v>
      </c>
      <c r="B17" s="130"/>
      <c r="C17" s="131"/>
      <c r="D17" s="132"/>
      <c r="E17" s="192"/>
      <c r="F17" s="130"/>
      <c r="H17" s="192"/>
      <c r="I17" s="192"/>
    </row>
    <row r="18" spans="1:9" ht="19.8" customHeight="1" x14ac:dyDescent="0.3">
      <c r="A18" s="129" t="s">
        <v>17</v>
      </c>
      <c r="B18" s="130"/>
      <c r="C18" s="131"/>
      <c r="D18" s="132"/>
      <c r="E18" s="192"/>
      <c r="F18" s="130"/>
      <c r="H18" s="192"/>
      <c r="I18" s="192"/>
    </row>
    <row r="19" spans="1:9" ht="19.8" customHeight="1" x14ac:dyDescent="0.3">
      <c r="A19" s="129" t="s">
        <v>18</v>
      </c>
      <c r="B19" s="130"/>
      <c r="C19" s="131"/>
      <c r="D19" s="132">
        <v>-457.4</v>
      </c>
      <c r="E19" s="192">
        <v>-450</v>
      </c>
      <c r="F19" s="130"/>
      <c r="H19" s="192">
        <v>-450</v>
      </c>
      <c r="I19" s="192">
        <v>-450</v>
      </c>
    </row>
    <row r="20" spans="1:9" s="10" customFormat="1" ht="19.8" customHeight="1" x14ac:dyDescent="0.3">
      <c r="A20" s="10" t="s">
        <v>19</v>
      </c>
      <c r="B20" s="135">
        <f t="shared" ref="B20:C20" si="1">SUM(B12:B19)</f>
        <v>-2564.71</v>
      </c>
      <c r="C20" s="135">
        <f t="shared" si="1"/>
        <v>-3000</v>
      </c>
      <c r="D20" s="135">
        <f>SUM(D12:D19)</f>
        <v>-4113</v>
      </c>
      <c r="E20" s="135">
        <f>SUM(E12:E19)</f>
        <v>-2450</v>
      </c>
      <c r="F20" s="135">
        <f>SUM(F12:F19)</f>
        <v>-2606.1</v>
      </c>
      <c r="G20" s="28"/>
      <c r="H20" s="135">
        <f>SUM(H12:H19)</f>
        <v>-2450</v>
      </c>
      <c r="I20" s="135">
        <f>SUM(I12:I19)</f>
        <v>-2450</v>
      </c>
    </row>
    <row r="21" spans="1:9" s="46" customFormat="1" ht="19.8" customHeight="1" x14ac:dyDescent="0.3">
      <c r="A21" s="46" t="s">
        <v>20</v>
      </c>
      <c r="B21" s="136"/>
      <c r="C21" s="136"/>
      <c r="D21" s="73"/>
      <c r="E21" s="73"/>
      <c r="F21" s="136"/>
      <c r="G21" s="165"/>
      <c r="H21" s="73"/>
      <c r="I21" s="73"/>
    </row>
    <row r="22" spans="1:9" s="46" customFormat="1" ht="19.8" customHeight="1" x14ac:dyDescent="0.3">
      <c r="A22" s="46" t="s">
        <v>1</v>
      </c>
      <c r="B22" s="73">
        <f t="shared" ref="B22:C22" si="2">B9+B20</f>
        <v>5048.1899999999996</v>
      </c>
      <c r="C22" s="73">
        <f t="shared" si="2"/>
        <v>2000</v>
      </c>
      <c r="D22" s="73">
        <f>D9+D20</f>
        <v>3617.7700000000004</v>
      </c>
      <c r="E22" s="73">
        <f>E9+E20</f>
        <v>5750</v>
      </c>
      <c r="F22" s="73">
        <f>F9+F20</f>
        <v>5570.9500000000007</v>
      </c>
      <c r="G22" s="165"/>
      <c r="H22" s="73">
        <f>H9+H20</f>
        <v>5750</v>
      </c>
      <c r="I22" s="73">
        <f>I9+I20</f>
        <v>5750</v>
      </c>
    </row>
    <row r="23" spans="1:9" ht="19.8" customHeight="1" x14ac:dyDescent="0.3">
      <c r="A23" s="62" t="s">
        <v>0</v>
      </c>
      <c r="F23" s="128"/>
    </row>
    <row r="24" spans="1:9" ht="19.8" customHeight="1" x14ac:dyDescent="0.3">
      <c r="A24" s="66" t="s">
        <v>21</v>
      </c>
      <c r="F24" s="128"/>
    </row>
    <row r="25" spans="1:9" ht="19.8" customHeight="1" x14ac:dyDescent="0.3">
      <c r="A25" s="46" t="s">
        <v>22</v>
      </c>
      <c r="F25" s="128"/>
    </row>
    <row r="26" spans="1:9" ht="19.8" customHeight="1" x14ac:dyDescent="0.3">
      <c r="A26" s="129" t="s">
        <v>23</v>
      </c>
      <c r="B26" s="138">
        <v>492.3</v>
      </c>
      <c r="C26" s="131">
        <v>800</v>
      </c>
      <c r="D26" s="132">
        <v>913.2</v>
      </c>
      <c r="E26" s="192">
        <v>500</v>
      </c>
      <c r="F26" s="138">
        <v>493.9</v>
      </c>
      <c r="H26" s="192">
        <v>510</v>
      </c>
      <c r="I26" s="192">
        <v>510</v>
      </c>
    </row>
    <row r="27" spans="1:9" s="10" customFormat="1" ht="19.8" customHeight="1" x14ac:dyDescent="0.3">
      <c r="A27" s="10" t="s">
        <v>24</v>
      </c>
      <c r="B27" s="135">
        <f t="shared" ref="B27:C27" si="3">SUM(B26)</f>
        <v>492.3</v>
      </c>
      <c r="C27" s="135">
        <f t="shared" si="3"/>
        <v>800</v>
      </c>
      <c r="D27" s="135">
        <f>SUM(D26)</f>
        <v>913.2</v>
      </c>
      <c r="E27" s="135">
        <f>SUM(E26)</f>
        <v>500</v>
      </c>
      <c r="F27" s="135">
        <f>SUM(F26)</f>
        <v>493.9</v>
      </c>
      <c r="G27" s="28"/>
      <c r="H27" s="135">
        <f>SUM(H26)</f>
        <v>510</v>
      </c>
      <c r="I27" s="135">
        <f>SUM(I26)</f>
        <v>510</v>
      </c>
    </row>
    <row r="28" spans="1:9" s="46" customFormat="1" ht="19.8" customHeight="1" x14ac:dyDescent="0.3">
      <c r="A28" s="46" t="s">
        <v>20</v>
      </c>
      <c r="B28" s="136"/>
      <c r="C28" s="136"/>
      <c r="D28" s="73"/>
      <c r="E28" s="73"/>
      <c r="F28" s="136"/>
      <c r="G28" s="165"/>
      <c r="H28" s="73"/>
      <c r="I28" s="73"/>
    </row>
    <row r="29" spans="1:9" s="46" customFormat="1" ht="19.8" customHeight="1" x14ac:dyDescent="0.3">
      <c r="A29" s="46" t="s">
        <v>21</v>
      </c>
      <c r="B29" s="73">
        <f t="shared" ref="B29:C29" si="4">B27</f>
        <v>492.3</v>
      </c>
      <c r="C29" s="73">
        <f t="shared" si="4"/>
        <v>800</v>
      </c>
      <c r="D29" s="73">
        <f>D27</f>
        <v>913.2</v>
      </c>
      <c r="E29" s="73">
        <f>E27</f>
        <v>500</v>
      </c>
      <c r="F29" s="73">
        <f>F27</f>
        <v>493.9</v>
      </c>
      <c r="G29" s="165"/>
      <c r="H29" s="73">
        <f>H27</f>
        <v>510</v>
      </c>
      <c r="I29" s="73">
        <f>I27</f>
        <v>510</v>
      </c>
    </row>
    <row r="30" spans="1:9" ht="19.8" customHeight="1" x14ac:dyDescent="0.3">
      <c r="A30" s="62" t="s">
        <v>0</v>
      </c>
      <c r="F30" s="128"/>
    </row>
    <row r="31" spans="1:9" ht="19.8" customHeight="1" x14ac:dyDescent="0.3">
      <c r="A31" s="66" t="s">
        <v>25</v>
      </c>
      <c r="F31" s="128"/>
    </row>
    <row r="32" spans="1:9" ht="19.8" customHeight="1" x14ac:dyDescent="0.3">
      <c r="A32" s="46" t="s">
        <v>26</v>
      </c>
      <c r="F32" s="128"/>
    </row>
    <row r="33" spans="1:9" ht="19.8" customHeight="1" x14ac:dyDescent="0.3">
      <c r="A33" s="129" t="s">
        <v>27</v>
      </c>
      <c r="B33" s="130"/>
      <c r="C33" s="131"/>
      <c r="D33" s="132">
        <v>0</v>
      </c>
      <c r="E33" s="192">
        <v>0</v>
      </c>
      <c r="F33" s="130">
        <v>0</v>
      </c>
      <c r="H33" s="192">
        <v>0</v>
      </c>
      <c r="I33" s="192">
        <v>0</v>
      </c>
    </row>
    <row r="34" spans="1:9" s="10" customFormat="1" ht="19.8" customHeight="1" x14ac:dyDescent="0.3">
      <c r="A34" s="10" t="s">
        <v>28</v>
      </c>
      <c r="B34" s="135">
        <f t="shared" ref="B34:C34" si="5">B33</f>
        <v>0</v>
      </c>
      <c r="C34" s="135">
        <f t="shared" si="5"/>
        <v>0</v>
      </c>
      <c r="D34" s="135">
        <f>D33</f>
        <v>0</v>
      </c>
      <c r="E34" s="135">
        <f>E33</f>
        <v>0</v>
      </c>
      <c r="F34" s="135">
        <f>F33</f>
        <v>0</v>
      </c>
      <c r="G34" s="28"/>
      <c r="H34" s="135">
        <f>H33</f>
        <v>0</v>
      </c>
      <c r="I34" s="135">
        <f>I33</f>
        <v>0</v>
      </c>
    </row>
    <row r="35" spans="1:9" ht="19.8" customHeight="1" x14ac:dyDescent="0.3">
      <c r="A35" s="62" t="s">
        <v>0</v>
      </c>
      <c r="F35" s="128"/>
    </row>
    <row r="36" spans="1:9" ht="19.8" customHeight="1" x14ac:dyDescent="0.3">
      <c r="A36" s="46" t="s">
        <v>29</v>
      </c>
      <c r="F36" s="128"/>
    </row>
    <row r="37" spans="1:9" ht="19.8" customHeight="1" x14ac:dyDescent="0.3">
      <c r="A37" s="129" t="s">
        <v>30</v>
      </c>
      <c r="B37" s="130">
        <v>-57.12</v>
      </c>
      <c r="C37" s="131">
        <v>-60</v>
      </c>
      <c r="D37" s="132">
        <v>-56.4</v>
      </c>
      <c r="E37" s="192">
        <v>-60</v>
      </c>
      <c r="F37" s="130">
        <v>-57.12</v>
      </c>
      <c r="H37" s="192">
        <v>-60</v>
      </c>
      <c r="I37" s="192">
        <v>-60</v>
      </c>
    </row>
    <row r="38" spans="1:9" s="10" customFormat="1" ht="19.8" customHeight="1" x14ac:dyDescent="0.3">
      <c r="A38" s="10" t="s">
        <v>31</v>
      </c>
      <c r="B38" s="135">
        <f t="shared" ref="B38:C38" si="6">B37</f>
        <v>-57.12</v>
      </c>
      <c r="C38" s="135">
        <f t="shared" si="6"/>
        <v>-60</v>
      </c>
      <c r="D38" s="135">
        <f>D37</f>
        <v>-56.4</v>
      </c>
      <c r="E38" s="135">
        <f>E37</f>
        <v>-60</v>
      </c>
      <c r="F38" s="135">
        <f>F37</f>
        <v>-57.12</v>
      </c>
      <c r="G38" s="28"/>
      <c r="H38" s="135">
        <f>H37</f>
        <v>-60</v>
      </c>
      <c r="I38" s="135">
        <f>I37</f>
        <v>-60</v>
      </c>
    </row>
    <row r="39" spans="1:9" s="46" customFormat="1" ht="19.8" customHeight="1" x14ac:dyDescent="0.3">
      <c r="A39" s="46" t="s">
        <v>20</v>
      </c>
      <c r="B39" s="136"/>
      <c r="C39" s="136"/>
      <c r="D39" s="73"/>
      <c r="E39" s="73"/>
      <c r="F39" s="136"/>
      <c r="G39" s="165"/>
      <c r="H39" s="73"/>
      <c r="I39" s="73"/>
    </row>
    <row r="40" spans="1:9" s="46" customFormat="1" ht="19.8" customHeight="1" x14ac:dyDescent="0.3">
      <c r="A40" s="46" t="s">
        <v>25</v>
      </c>
      <c r="B40" s="73">
        <f t="shared" ref="B40:C40" si="7">B34+B38</f>
        <v>-57.12</v>
      </c>
      <c r="C40" s="73">
        <f t="shared" si="7"/>
        <v>-60</v>
      </c>
      <c r="D40" s="73">
        <f>D34+D38</f>
        <v>-56.4</v>
      </c>
      <c r="E40" s="73">
        <f>E34+E38</f>
        <v>-60</v>
      </c>
      <c r="F40" s="73">
        <f>F34+F38</f>
        <v>-57.12</v>
      </c>
      <c r="G40" s="165"/>
      <c r="H40" s="73">
        <f>H34+H38</f>
        <v>-60</v>
      </c>
      <c r="I40" s="73">
        <f>I34+I38</f>
        <v>-60</v>
      </c>
    </row>
    <row r="41" spans="1:9" ht="19.8" customHeight="1" x14ac:dyDescent="0.3">
      <c r="A41" s="62" t="s">
        <v>0</v>
      </c>
      <c r="F41" s="128"/>
    </row>
    <row r="42" spans="1:9" ht="19.8" customHeight="1" x14ac:dyDescent="0.3">
      <c r="A42" s="66" t="s">
        <v>32</v>
      </c>
      <c r="F42" s="128"/>
    </row>
    <row r="43" spans="1:9" ht="19.8" customHeight="1" x14ac:dyDescent="0.3">
      <c r="A43" s="46" t="s">
        <v>35</v>
      </c>
      <c r="F43" s="128"/>
    </row>
    <row r="44" spans="1:9" ht="19.8" customHeight="1" x14ac:dyDescent="0.3">
      <c r="A44" s="129" t="s">
        <v>67</v>
      </c>
      <c r="B44" s="130"/>
      <c r="C44" s="131"/>
      <c r="D44" s="132"/>
      <c r="E44" s="192"/>
      <c r="F44" s="130"/>
      <c r="H44" s="192"/>
      <c r="I44" s="192"/>
    </row>
    <row r="45" spans="1:9" ht="19.8" customHeight="1" x14ac:dyDescent="0.3">
      <c r="A45" s="129" t="s">
        <v>68</v>
      </c>
      <c r="B45" s="130"/>
      <c r="C45" s="131"/>
      <c r="D45" s="132"/>
      <c r="E45" s="192"/>
      <c r="F45" s="130"/>
      <c r="H45" s="192"/>
      <c r="I45" s="192"/>
    </row>
    <row r="46" spans="1:9" ht="19.8" customHeight="1" x14ac:dyDescent="0.3">
      <c r="A46" s="129" t="s">
        <v>79</v>
      </c>
      <c r="B46" s="130"/>
      <c r="C46" s="131"/>
      <c r="D46" s="132"/>
      <c r="E46" s="192"/>
      <c r="F46" s="130"/>
      <c r="H46" s="192"/>
      <c r="I46" s="192"/>
    </row>
    <row r="47" spans="1:9" ht="19.8" customHeight="1" x14ac:dyDescent="0.3">
      <c r="A47" s="129"/>
      <c r="B47" s="131"/>
      <c r="C47" s="131"/>
      <c r="D47" s="192"/>
      <c r="E47" s="192"/>
      <c r="F47" s="131"/>
      <c r="H47" s="192"/>
      <c r="I47" s="192"/>
    </row>
    <row r="48" spans="1:9" ht="19.8" customHeight="1" x14ac:dyDescent="0.3">
      <c r="A48" s="129" t="s">
        <v>114</v>
      </c>
      <c r="B48" s="138"/>
      <c r="C48" s="131"/>
      <c r="D48" s="132">
        <v>-429.2</v>
      </c>
      <c r="E48" s="192"/>
      <c r="F48" s="138"/>
      <c r="H48" s="192"/>
      <c r="I48" s="192"/>
    </row>
    <row r="49" spans="1:27" ht="19.8" customHeight="1" x14ac:dyDescent="0.3">
      <c r="A49" s="129" t="s">
        <v>80</v>
      </c>
      <c r="B49" s="138">
        <v>-2706.4</v>
      </c>
      <c r="C49" s="131">
        <v>-6000</v>
      </c>
      <c r="D49" s="132"/>
      <c r="E49" s="192">
        <v>-6000</v>
      </c>
      <c r="F49" s="138"/>
      <c r="H49" s="192">
        <v>-4400</v>
      </c>
      <c r="I49" s="192">
        <v>-8000</v>
      </c>
    </row>
    <row r="50" spans="1:27" s="200" customFormat="1" ht="19.8" customHeight="1" x14ac:dyDescent="0.3">
      <c r="A50" s="129" t="s">
        <v>71</v>
      </c>
      <c r="B50" s="130"/>
      <c r="C50" s="131"/>
      <c r="D50" s="132"/>
      <c r="E50" s="192"/>
      <c r="F50" s="130"/>
      <c r="G50" s="184"/>
      <c r="H50" s="192"/>
      <c r="I50" s="19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</row>
    <row r="51" spans="1:27" s="200" customFormat="1" ht="19.8" customHeight="1" x14ac:dyDescent="0.3">
      <c r="A51" s="129" t="s">
        <v>81</v>
      </c>
      <c r="B51" s="130"/>
      <c r="C51" s="131">
        <v>-300</v>
      </c>
      <c r="D51" s="132">
        <v>-610</v>
      </c>
      <c r="E51" s="192">
        <v>-500</v>
      </c>
      <c r="F51" s="130"/>
      <c r="G51" s="184"/>
      <c r="H51" s="192">
        <v>-500</v>
      </c>
      <c r="I51" s="192">
        <v>-500</v>
      </c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</row>
    <row r="52" spans="1:27" ht="19.8" customHeight="1" x14ac:dyDescent="0.3">
      <c r="A52" s="129" t="s">
        <v>36</v>
      </c>
      <c r="B52" s="130">
        <v>-442.04</v>
      </c>
      <c r="C52" s="131">
        <v>-440</v>
      </c>
      <c r="D52" s="132">
        <v>-270.51</v>
      </c>
      <c r="E52" s="192">
        <v>-300</v>
      </c>
      <c r="F52" s="130">
        <v>-275.7</v>
      </c>
      <c r="H52" s="192">
        <v>-300</v>
      </c>
      <c r="I52" s="192">
        <v>-300</v>
      </c>
    </row>
    <row r="53" spans="1:27" ht="19.8" customHeight="1" x14ac:dyDescent="0.3">
      <c r="A53" s="129" t="s">
        <v>37</v>
      </c>
      <c r="B53" s="130"/>
      <c r="C53" s="131"/>
      <c r="D53" s="132">
        <v>-91.64</v>
      </c>
      <c r="E53" s="192">
        <v>-1000</v>
      </c>
      <c r="F53" s="130">
        <v>-31.73</v>
      </c>
      <c r="H53" s="192">
        <v>-1000</v>
      </c>
      <c r="I53" s="192">
        <v>-1000</v>
      </c>
    </row>
    <row r="54" spans="1:27" s="30" customFormat="1" ht="19.8" customHeight="1" x14ac:dyDescent="0.3">
      <c r="A54" s="30" t="s">
        <v>38</v>
      </c>
      <c r="B54" s="143">
        <f>SUM(B44:B53)</f>
        <v>-3148.44</v>
      </c>
      <c r="C54" s="143">
        <f>SUM(C44:C53)</f>
        <v>-6740</v>
      </c>
      <c r="D54" s="143">
        <f>SUM(D44:D53)</f>
        <v>-1401.3500000000001</v>
      </c>
      <c r="E54" s="143">
        <f>SUM(E44:E53)</f>
        <v>-7800</v>
      </c>
      <c r="F54" s="143">
        <f>SUM(F44:F53)</f>
        <v>-307.43</v>
      </c>
      <c r="G54" s="14"/>
      <c r="H54" s="143">
        <f>SUM(H44:H53)</f>
        <v>-6200</v>
      </c>
      <c r="I54" s="143">
        <f>SUM(I44:I53)</f>
        <v>-9800</v>
      </c>
    </row>
    <row r="55" spans="1:27" s="46" customFormat="1" ht="19.8" customHeight="1" x14ac:dyDescent="0.3">
      <c r="A55" s="46" t="s">
        <v>20</v>
      </c>
      <c r="B55" s="136"/>
      <c r="C55" s="136"/>
      <c r="D55" s="73"/>
      <c r="E55" s="73"/>
      <c r="F55" s="136"/>
      <c r="G55" s="165"/>
      <c r="H55" s="73"/>
      <c r="I55" s="73"/>
    </row>
    <row r="56" spans="1:27" s="46" customFormat="1" ht="19.8" customHeight="1" x14ac:dyDescent="0.3">
      <c r="A56" s="46" t="s">
        <v>32</v>
      </c>
      <c r="B56" s="73">
        <f t="shared" ref="B56:C56" si="8">B54</f>
        <v>-3148.44</v>
      </c>
      <c r="C56" s="73">
        <f t="shared" si="8"/>
        <v>-6740</v>
      </c>
      <c r="D56" s="73">
        <f>D54</f>
        <v>-1401.3500000000001</v>
      </c>
      <c r="E56" s="73">
        <f>E54</f>
        <v>-7800</v>
      </c>
      <c r="F56" s="73">
        <f>F54</f>
        <v>-307.43</v>
      </c>
      <c r="G56" s="165"/>
      <c r="H56" s="73">
        <f>H54</f>
        <v>-6200</v>
      </c>
      <c r="I56" s="73">
        <f>I54</f>
        <v>-9800</v>
      </c>
    </row>
    <row r="57" spans="1:27" ht="19.8" customHeight="1" x14ac:dyDescent="0.3">
      <c r="A57" s="62" t="s">
        <v>0</v>
      </c>
      <c r="F57" s="128"/>
    </row>
    <row r="58" spans="1:27" ht="19.8" customHeight="1" x14ac:dyDescent="0.3">
      <c r="A58" s="66" t="s">
        <v>46</v>
      </c>
      <c r="F58" s="128"/>
    </row>
    <row r="59" spans="1:27" ht="19.8" customHeight="1" x14ac:dyDescent="0.3">
      <c r="A59" s="129" t="s">
        <v>47</v>
      </c>
      <c r="B59" s="130">
        <v>-72</v>
      </c>
      <c r="C59" s="131"/>
      <c r="D59" s="132"/>
      <c r="E59" s="192"/>
      <c r="F59" s="130"/>
      <c r="H59" s="192"/>
      <c r="I59" s="192"/>
    </row>
    <row r="60" spans="1:27" s="50" customFormat="1" ht="19.8" customHeight="1" x14ac:dyDescent="0.3">
      <c r="A60" s="50" t="s">
        <v>20</v>
      </c>
      <c r="B60" s="147"/>
      <c r="C60" s="147"/>
      <c r="D60" s="148"/>
      <c r="E60" s="148"/>
      <c r="F60" s="147"/>
      <c r="G60" s="48"/>
      <c r="H60" s="148"/>
      <c r="I60" s="148"/>
    </row>
    <row r="61" spans="1:27" s="50" customFormat="1" ht="19.8" customHeight="1" x14ac:dyDescent="0.3">
      <c r="A61" s="50" t="s">
        <v>46</v>
      </c>
      <c r="B61" s="148">
        <f t="shared" ref="B61:C61" si="9">B59</f>
        <v>-72</v>
      </c>
      <c r="C61" s="148">
        <f t="shared" si="9"/>
        <v>0</v>
      </c>
      <c r="D61" s="148">
        <f>D59</f>
        <v>0</v>
      </c>
      <c r="E61" s="148">
        <f>E59</f>
        <v>0</v>
      </c>
      <c r="F61" s="148">
        <f>F59</f>
        <v>0</v>
      </c>
      <c r="G61" s="48"/>
      <c r="H61" s="148">
        <f>H59</f>
        <v>0</v>
      </c>
      <c r="I61" s="148">
        <f>I59</f>
        <v>0</v>
      </c>
    </row>
    <row r="62" spans="1:27" x14ac:dyDescent="0.3">
      <c r="F62" s="128"/>
    </row>
    <row r="63" spans="1:27" s="24" customFormat="1" ht="19.8" customHeight="1" thickBot="1" x14ac:dyDescent="0.35">
      <c r="B63" s="168" t="str">
        <f>B1</f>
        <v>ERGEBNIS 2019</v>
      </c>
      <c r="C63" s="169" t="str">
        <f>C1</f>
        <v>PLAN 2020</v>
      </c>
      <c r="D63" s="168" t="str">
        <f>D1</f>
        <v>ERGEBNIS 2020</v>
      </c>
      <c r="E63" s="170" t="str">
        <f>E1</f>
        <v>PLAN 2021</v>
      </c>
      <c r="F63" s="168" t="str">
        <f>F1</f>
        <v>ERGEBNIS 2021</v>
      </c>
      <c r="G63" s="23"/>
      <c r="H63" s="170" t="str">
        <f>H1</f>
        <v>PLAN 2022</v>
      </c>
      <c r="I63" s="170" t="str">
        <f>I1</f>
        <v>PLAN 2023</v>
      </c>
    </row>
    <row r="64" spans="1:27" s="10" customFormat="1" ht="19.8" customHeight="1" thickBot="1" x14ac:dyDescent="0.35">
      <c r="A64" s="75" t="s">
        <v>48</v>
      </c>
      <c r="B64" s="76">
        <f>B61+B56+B40+B29+B22</f>
        <v>2262.9299999999998</v>
      </c>
      <c r="C64" s="71">
        <f>C61+C56+C40+C29+C22</f>
        <v>-4000</v>
      </c>
      <c r="D64" s="72">
        <f>D61+D56+D40+D29+D22</f>
        <v>3073.2200000000003</v>
      </c>
      <c r="E64" s="178">
        <f>E61+E56+E40+E29+E22</f>
        <v>-1610</v>
      </c>
      <c r="F64" s="76">
        <f>F61+F56+F40+F29+F22</f>
        <v>5700.3000000000011</v>
      </c>
      <c r="G64" s="165"/>
      <c r="H64" s="178">
        <f>H61+H56+H40+H29+H22</f>
        <v>0</v>
      </c>
      <c r="I64" s="178">
        <f>I61+I56+I40+I29+I22</f>
        <v>-3600</v>
      </c>
    </row>
    <row r="65" spans="1:9" s="10" customFormat="1" ht="19.8" customHeight="1" thickBot="1" x14ac:dyDescent="0.35">
      <c r="A65" s="46"/>
      <c r="B65" s="74"/>
      <c r="C65" s="73"/>
      <c r="D65" s="205"/>
      <c r="E65" s="73"/>
      <c r="F65" s="73"/>
      <c r="G65" s="165"/>
      <c r="H65" s="73"/>
      <c r="I65" s="73"/>
    </row>
    <row r="66" spans="1:9" s="10" customFormat="1" ht="25.8" customHeight="1" x14ac:dyDescent="0.3">
      <c r="A66" s="375" t="s">
        <v>82</v>
      </c>
      <c r="B66" s="378">
        <v>13604.29</v>
      </c>
      <c r="C66" s="202"/>
      <c r="D66" s="150">
        <f>B68</f>
        <v>15867.220000000001</v>
      </c>
      <c r="E66" s="201"/>
      <c r="F66" s="150">
        <f>D68</f>
        <v>18940.440000000002</v>
      </c>
      <c r="G66" s="203"/>
      <c r="H66" s="201"/>
      <c r="I66" s="201"/>
    </row>
    <row r="67" spans="1:9" s="10" customFormat="1" ht="25.8" customHeight="1" x14ac:dyDescent="0.3">
      <c r="A67" s="376" t="s">
        <v>52</v>
      </c>
      <c r="B67" s="379">
        <f>B64</f>
        <v>2262.9299999999998</v>
      </c>
      <c r="C67" s="202"/>
      <c r="D67" s="155">
        <f>D64</f>
        <v>3073.2200000000003</v>
      </c>
      <c r="E67" s="201"/>
      <c r="F67" s="155">
        <f>F64</f>
        <v>5700.3000000000011</v>
      </c>
      <c r="G67" s="203"/>
      <c r="H67" s="201"/>
      <c r="I67" s="201"/>
    </row>
    <row r="68" spans="1:9" s="10" customFormat="1" ht="25.8" customHeight="1" thickBot="1" x14ac:dyDescent="0.35">
      <c r="A68" s="377" t="s">
        <v>83</v>
      </c>
      <c r="B68" s="380">
        <f t="shared" ref="B68" si="10">SUM(B66:B67)</f>
        <v>15867.220000000001</v>
      </c>
      <c r="C68" s="204"/>
      <c r="D68" s="159">
        <f>SUM(D66:D67)</f>
        <v>18940.440000000002</v>
      </c>
      <c r="E68" s="204"/>
      <c r="F68" s="159">
        <f>SUM(F66:F67)</f>
        <v>24640.740000000005</v>
      </c>
      <c r="G68" s="14"/>
      <c r="H68" s="204"/>
      <c r="I68" s="204"/>
    </row>
    <row r="69" spans="1:9" ht="19.8" customHeight="1" x14ac:dyDescent="0.3">
      <c r="A69" s="62" t="s">
        <v>0</v>
      </c>
      <c r="E69" s="161"/>
      <c r="H69" s="161"/>
      <c r="I69" s="161"/>
    </row>
    <row r="70" spans="1:9" x14ac:dyDescent="0.3">
      <c r="A70" s="62" t="s">
        <v>0</v>
      </c>
    </row>
    <row r="71" spans="1:9" x14ac:dyDescent="0.3">
      <c r="A71" s="62" t="s">
        <v>0</v>
      </c>
    </row>
    <row r="72" spans="1:9" x14ac:dyDescent="0.3">
      <c r="A72" s="62" t="s">
        <v>0</v>
      </c>
    </row>
    <row r="73" spans="1:9" x14ac:dyDescent="0.3">
      <c r="A73" s="62" t="s">
        <v>0</v>
      </c>
    </row>
    <row r="74" spans="1:9" x14ac:dyDescent="0.3">
      <c r="A74" s="62" t="s">
        <v>0</v>
      </c>
    </row>
  </sheetData>
  <mergeCells count="7">
    <mergeCell ref="I4:I5"/>
    <mergeCell ref="B4:B5"/>
    <mergeCell ref="H4:H5"/>
    <mergeCell ref="C4:C5"/>
    <mergeCell ref="D4:D5"/>
    <mergeCell ref="E4:E5"/>
    <mergeCell ref="F4:F5"/>
  </mergeCells>
  <pageMargins left="0.70666666666666667" right="0.65697916666666667" top="0.79500000000000004" bottom="0.42791666666666667" header="0.3" footer="0.3"/>
  <pageSetup paperSize="9" scale="51" fitToWidth="0" orientation="portrait" r:id="rId1"/>
  <headerFooter>
    <oddHeader>&amp;C&amp;"-,Fett"&amp;24BFA-Rasenkraftsport  - Abschluss und Haushaltsplan
Ergebnis 2019 - 2021 und Haushaltspan 2022/2023</oddHeader>
    <oddFooter>&amp;LRasenkraftsport&amp;C&amp;D&amp;RSeite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AE67-9778-42F1-84D4-A79F7B3ED72D}">
  <sheetPr>
    <tabColor rgb="FFFF0000"/>
  </sheetPr>
  <dimension ref="A1:M54"/>
  <sheetViews>
    <sheetView view="pageLayout" zoomScale="60" zoomScaleNormal="90" zoomScaleSheetLayoutView="70" zoomScalePageLayoutView="60" workbookViewId="0">
      <selection activeCell="C13" sqref="C13"/>
    </sheetView>
  </sheetViews>
  <sheetFormatPr baseColWidth="10" defaultRowHeight="13.2" x14ac:dyDescent="0.3"/>
  <cols>
    <col min="1" max="1" width="14.44140625" style="247" customWidth="1"/>
    <col min="2" max="2" width="46.6640625" style="247" customWidth="1"/>
    <col min="3" max="3" width="16" style="247" customWidth="1"/>
    <col min="4" max="6" width="18.88671875" style="247" customWidth="1"/>
    <col min="7" max="7" width="23.44140625" style="250" customWidth="1"/>
    <col min="8" max="8" width="17.88671875" style="247" customWidth="1"/>
    <col min="9" max="9" width="2.33203125" style="247" customWidth="1"/>
    <col min="10" max="10" width="2.6640625" style="247" customWidth="1"/>
    <col min="11" max="11" width="11.5546875" style="247"/>
    <col min="12" max="12" width="5.88671875" style="247" customWidth="1"/>
    <col min="13" max="13" width="35.44140625" style="247" customWidth="1"/>
    <col min="14" max="16384" width="11.5546875" style="247"/>
  </cols>
  <sheetData>
    <row r="1" spans="1:12" s="244" customFormat="1" ht="35.4" customHeight="1" x14ac:dyDescent="0.3">
      <c r="G1" s="245"/>
    </row>
    <row r="2" spans="1:12" ht="25.8" customHeight="1" x14ac:dyDescent="0.5">
      <c r="A2" s="430" t="s">
        <v>198</v>
      </c>
      <c r="B2" s="430"/>
      <c r="C2" s="430"/>
      <c r="D2" s="430"/>
      <c r="E2" s="430"/>
      <c r="F2" s="430"/>
      <c r="G2" s="430"/>
      <c r="H2" s="430"/>
      <c r="I2" s="246"/>
      <c r="J2" s="246"/>
      <c r="K2" s="246"/>
      <c r="L2" s="246"/>
    </row>
    <row r="3" spans="1:12" ht="25.8" customHeight="1" x14ac:dyDescent="0.4">
      <c r="A3" s="248"/>
      <c r="B3" s="248"/>
      <c r="C3" s="248"/>
      <c r="D3" s="248"/>
      <c r="E3" s="248"/>
      <c r="F3" s="248"/>
      <c r="G3" s="248"/>
      <c r="H3" s="246"/>
      <c r="I3" s="246"/>
      <c r="J3" s="246"/>
      <c r="K3" s="246"/>
      <c r="L3" s="246"/>
    </row>
    <row r="4" spans="1:12" ht="25.8" customHeight="1" thickBot="1" x14ac:dyDescent="0.45">
      <c r="A4" s="248"/>
      <c r="B4" s="248"/>
      <c r="C4" s="248"/>
      <c r="D4" s="248"/>
      <c r="E4" s="249"/>
      <c r="F4" s="249"/>
    </row>
    <row r="5" spans="1:12" s="258" customFormat="1" ht="29.4" customHeight="1" thickBot="1" x14ac:dyDescent="0.35">
      <c r="A5" s="251"/>
      <c r="B5" s="252" t="s">
        <v>124</v>
      </c>
      <c r="C5" s="253" t="s">
        <v>125</v>
      </c>
      <c r="D5" s="254" t="s">
        <v>126</v>
      </c>
      <c r="E5" s="255" t="s">
        <v>193</v>
      </c>
      <c r="F5" s="254" t="s">
        <v>194</v>
      </c>
      <c r="G5" s="256" t="s">
        <v>127</v>
      </c>
      <c r="H5" s="257" t="s">
        <v>128</v>
      </c>
    </row>
    <row r="6" spans="1:12" ht="29.4" customHeight="1" thickBot="1" x14ac:dyDescent="0.35">
      <c r="B6" s="341" t="s">
        <v>129</v>
      </c>
      <c r="C6" s="342"/>
      <c r="D6" s="343">
        <v>44197</v>
      </c>
      <c r="E6" s="342"/>
      <c r="F6" s="344"/>
      <c r="G6" s="343" t="s">
        <v>130</v>
      </c>
      <c r="H6" s="345">
        <v>44561</v>
      </c>
    </row>
    <row r="7" spans="1:12" ht="29.4" customHeight="1" x14ac:dyDescent="0.3">
      <c r="B7" s="359" t="s">
        <v>168</v>
      </c>
      <c r="C7" s="295">
        <v>1210</v>
      </c>
      <c r="D7" s="296">
        <v>18940.439999999999</v>
      </c>
      <c r="E7" s="261">
        <v>-20880.78</v>
      </c>
      <c r="F7" s="262">
        <v>8581.08</v>
      </c>
      <c r="G7" s="268">
        <f>H7-D7</f>
        <v>-12299.699999999999</v>
      </c>
      <c r="H7" s="297">
        <f t="shared" ref="H7:H15" si="0">SUM(D7:F7)</f>
        <v>6640.74</v>
      </c>
    </row>
    <row r="8" spans="1:12" ht="29.4" customHeight="1" x14ac:dyDescent="0.3">
      <c r="B8" s="357" t="s">
        <v>169</v>
      </c>
      <c r="C8" s="298">
        <v>1211</v>
      </c>
      <c r="D8" s="265">
        <v>0</v>
      </c>
      <c r="E8" s="266">
        <v>-500</v>
      </c>
      <c r="F8" s="267">
        <v>18500</v>
      </c>
      <c r="G8" s="269">
        <f>H8-D8</f>
        <v>18000</v>
      </c>
      <c r="H8" s="299">
        <f t="shared" si="0"/>
        <v>18000</v>
      </c>
    </row>
    <row r="9" spans="1:12" ht="29.4" customHeight="1" x14ac:dyDescent="0.3">
      <c r="B9" s="357" t="s">
        <v>134</v>
      </c>
      <c r="C9" s="298">
        <v>1360</v>
      </c>
      <c r="D9" s="265">
        <v>0</v>
      </c>
      <c r="E9" s="266">
        <v>-19000</v>
      </c>
      <c r="F9" s="267">
        <v>19000</v>
      </c>
      <c r="G9" s="269">
        <f t="shared" ref="G9:G14" si="1">H9-D9</f>
        <v>0</v>
      </c>
      <c r="H9" s="299">
        <f t="shared" si="0"/>
        <v>0</v>
      </c>
    </row>
    <row r="10" spans="1:12" ht="25.8" customHeight="1" x14ac:dyDescent="0.3">
      <c r="B10" s="357" t="s">
        <v>135</v>
      </c>
      <c r="C10" s="298">
        <v>1590</v>
      </c>
      <c r="D10" s="265">
        <v>0</v>
      </c>
      <c r="E10" s="266"/>
      <c r="F10" s="267"/>
      <c r="G10" s="269">
        <f t="shared" si="1"/>
        <v>0</v>
      </c>
      <c r="H10" s="265">
        <f t="shared" si="0"/>
        <v>0</v>
      </c>
    </row>
    <row r="11" spans="1:12" ht="29.4" customHeight="1" x14ac:dyDescent="0.3">
      <c r="B11" s="357" t="s">
        <v>136</v>
      </c>
      <c r="C11" s="298">
        <v>1592</v>
      </c>
      <c r="D11" s="265">
        <v>0</v>
      </c>
      <c r="E11" s="266">
        <v>-74</v>
      </c>
      <c r="F11" s="267">
        <v>74</v>
      </c>
      <c r="G11" s="269">
        <f t="shared" si="1"/>
        <v>0</v>
      </c>
      <c r="H11" s="299">
        <f t="shared" si="0"/>
        <v>0</v>
      </c>
    </row>
    <row r="12" spans="1:12" ht="29.4" customHeight="1" x14ac:dyDescent="0.3">
      <c r="B12" s="357" t="s">
        <v>137</v>
      </c>
      <c r="C12" s="298">
        <v>1593</v>
      </c>
      <c r="D12" s="265">
        <v>0</v>
      </c>
      <c r="E12" s="266"/>
      <c r="F12" s="267"/>
      <c r="G12" s="269">
        <f t="shared" si="1"/>
        <v>0</v>
      </c>
      <c r="H12" s="299">
        <f t="shared" si="0"/>
        <v>0</v>
      </c>
    </row>
    <row r="13" spans="1:12" ht="29.4" customHeight="1" x14ac:dyDescent="0.3">
      <c r="B13" s="357" t="s">
        <v>140</v>
      </c>
      <c r="C13" s="298">
        <v>1900</v>
      </c>
      <c r="D13" s="265">
        <v>0</v>
      </c>
      <c r="E13" s="266"/>
      <c r="F13" s="267"/>
      <c r="G13" s="269">
        <f t="shared" si="1"/>
        <v>0</v>
      </c>
      <c r="H13" s="299">
        <f t="shared" si="0"/>
        <v>0</v>
      </c>
    </row>
    <row r="14" spans="1:12" ht="29.4" customHeight="1" x14ac:dyDescent="0.3">
      <c r="B14" s="357" t="s">
        <v>141</v>
      </c>
      <c r="C14" s="298">
        <v>1910</v>
      </c>
      <c r="D14" s="265">
        <v>0</v>
      </c>
      <c r="E14" s="266"/>
      <c r="F14" s="267"/>
      <c r="G14" s="269">
        <f t="shared" si="1"/>
        <v>0</v>
      </c>
      <c r="H14" s="299">
        <f t="shared" si="0"/>
        <v>0</v>
      </c>
    </row>
    <row r="15" spans="1:12" ht="29.4" customHeight="1" thickBot="1" x14ac:dyDescent="0.35">
      <c r="B15" s="358" t="s">
        <v>142</v>
      </c>
      <c r="C15" s="300">
        <v>1912</v>
      </c>
      <c r="D15" s="271">
        <v>0</v>
      </c>
      <c r="E15" s="272"/>
      <c r="F15" s="301"/>
      <c r="G15" s="274"/>
      <c r="H15" s="271">
        <f t="shared" si="0"/>
        <v>0</v>
      </c>
    </row>
    <row r="16" spans="1:12" s="275" customFormat="1" ht="29.4" customHeight="1" thickBot="1" x14ac:dyDescent="0.35">
      <c r="B16" s="428"/>
      <c r="C16" s="443"/>
      <c r="D16" s="276">
        <f>SUM(D7:D14)</f>
        <v>18940.439999999999</v>
      </c>
      <c r="E16" s="302">
        <f>SUM(E7:E15)</f>
        <v>-40454.78</v>
      </c>
      <c r="F16" s="278">
        <f>SUM(F7:F15)</f>
        <v>46155.08</v>
      </c>
      <c r="G16" s="279">
        <f>SUM(G7:G15)</f>
        <v>5700.3000000000011</v>
      </c>
      <c r="H16" s="276">
        <f>SUM(H7:H15)</f>
        <v>24640.739999999998</v>
      </c>
    </row>
    <row r="17" spans="1:8" s="275" customFormat="1" ht="29.4" customHeight="1" x14ac:dyDescent="0.3">
      <c r="B17" s="280"/>
      <c r="C17" s="280"/>
      <c r="D17" s="281"/>
      <c r="E17" s="282"/>
      <c r="F17" s="282"/>
      <c r="H17" s="281"/>
    </row>
    <row r="18" spans="1:8" ht="29.4" customHeight="1" thickBot="1" x14ac:dyDescent="0.35">
      <c r="E18" s="250"/>
      <c r="F18" s="250"/>
    </row>
    <row r="19" spans="1:8" ht="29.4" customHeight="1" thickBot="1" x14ac:dyDescent="0.35">
      <c r="B19" s="283" t="s">
        <v>143</v>
      </c>
      <c r="C19" s="284"/>
      <c r="D19" s="285"/>
    </row>
    <row r="20" spans="1:8" ht="29.4" customHeight="1" thickBot="1" x14ac:dyDescent="0.35">
      <c r="B20" s="428" t="s">
        <v>199</v>
      </c>
      <c r="C20" s="443"/>
      <c r="D20" s="286">
        <f>D16</f>
        <v>18940.439999999999</v>
      </c>
    </row>
    <row r="21" spans="1:8" ht="29.4" customHeight="1" x14ac:dyDescent="0.3">
      <c r="B21" s="444" t="s">
        <v>195</v>
      </c>
      <c r="C21" s="445"/>
      <c r="D21" s="287">
        <f>SUM(F7:F15)</f>
        <v>46155.08</v>
      </c>
    </row>
    <row r="22" spans="1:8" ht="29.4" customHeight="1" thickBot="1" x14ac:dyDescent="0.35">
      <c r="B22" s="433" t="s">
        <v>196</v>
      </c>
      <c r="C22" s="446"/>
      <c r="D22" s="288">
        <f>SUM(E7:E15)</f>
        <v>-40454.78</v>
      </c>
      <c r="E22" s="250"/>
    </row>
    <row r="23" spans="1:8" ht="29.4" customHeight="1" thickTop="1" thickBot="1" x14ac:dyDescent="0.35">
      <c r="B23" s="447" t="s">
        <v>144</v>
      </c>
      <c r="C23" s="448"/>
      <c r="D23" s="289">
        <f>D21+D22</f>
        <v>5700.3000000000029</v>
      </c>
    </row>
    <row r="24" spans="1:8" ht="29.4" customHeight="1" thickBot="1" x14ac:dyDescent="0.35">
      <c r="B24" s="428" t="s">
        <v>200</v>
      </c>
      <c r="C24" s="429"/>
      <c r="D24" s="286">
        <f>D16+D23</f>
        <v>24640.74</v>
      </c>
    </row>
    <row r="25" spans="1:8" ht="24" customHeight="1" x14ac:dyDescent="0.3">
      <c r="B25" s="280"/>
      <c r="C25" s="280"/>
      <c r="D25" s="281"/>
    </row>
    <row r="26" spans="1:8" ht="24" customHeight="1" x14ac:dyDescent="0.3"/>
    <row r="27" spans="1:8" ht="24" customHeight="1" x14ac:dyDescent="0.3"/>
    <row r="28" spans="1:8" ht="24" customHeight="1" x14ac:dyDescent="0.3">
      <c r="A28" s="290" t="s">
        <v>145</v>
      </c>
    </row>
    <row r="29" spans="1:8" s="275" customFormat="1" ht="38.4" customHeight="1" x14ac:dyDescent="0.3">
      <c r="A29" s="291" t="s">
        <v>146</v>
      </c>
      <c r="B29" s="275" t="s">
        <v>201</v>
      </c>
      <c r="C29" s="275" t="s">
        <v>147</v>
      </c>
      <c r="D29" s="292">
        <v>44600</v>
      </c>
      <c r="G29" s="293"/>
    </row>
    <row r="30" spans="1:8" s="275" customFormat="1" ht="38.4" customHeight="1" x14ac:dyDescent="0.3">
      <c r="A30" s="291" t="s">
        <v>148</v>
      </c>
      <c r="B30" s="275" t="s">
        <v>149</v>
      </c>
      <c r="C30" s="275" t="s">
        <v>147</v>
      </c>
      <c r="D30" s="292">
        <v>36564</v>
      </c>
      <c r="G30" s="293"/>
    </row>
    <row r="31" spans="1:8" s="275" customFormat="1" ht="38.4" customHeight="1" x14ac:dyDescent="0.3">
      <c r="A31" s="291" t="s">
        <v>150</v>
      </c>
      <c r="B31" s="275" t="s">
        <v>151</v>
      </c>
      <c r="C31" s="275" t="s">
        <v>147</v>
      </c>
      <c r="D31" s="292">
        <v>44600</v>
      </c>
      <c r="G31" s="293"/>
    </row>
    <row r="32" spans="1:8" s="275" customFormat="1" ht="38.4" customHeight="1" x14ac:dyDescent="0.3">
      <c r="A32" s="291" t="s">
        <v>152</v>
      </c>
      <c r="B32" s="275" t="s">
        <v>153</v>
      </c>
      <c r="C32" s="275" t="s">
        <v>147</v>
      </c>
      <c r="D32" s="292">
        <v>44600</v>
      </c>
      <c r="G32" s="293"/>
    </row>
    <row r="33" spans="1:13" s="275" customFormat="1" ht="38.4" customHeight="1" x14ac:dyDescent="0.3">
      <c r="A33" s="291" t="s">
        <v>154</v>
      </c>
      <c r="B33" s="275" t="s">
        <v>155</v>
      </c>
      <c r="C33" s="275" t="s">
        <v>147</v>
      </c>
      <c r="D33" s="292">
        <v>44600</v>
      </c>
      <c r="G33" s="293"/>
    </row>
    <row r="34" spans="1:13" s="275" customFormat="1" ht="24" customHeight="1" x14ac:dyDescent="0.3">
      <c r="A34" s="291" t="s">
        <v>156</v>
      </c>
      <c r="B34" s="275" t="s">
        <v>159</v>
      </c>
      <c r="G34" s="293"/>
    </row>
    <row r="35" spans="1:13" s="275" customFormat="1" ht="24" customHeight="1" x14ac:dyDescent="0.3">
      <c r="A35" s="291"/>
      <c r="G35" s="293"/>
    </row>
    <row r="36" spans="1:13" s="275" customFormat="1" ht="24" customHeight="1" x14ac:dyDescent="0.3">
      <c r="G36" s="293"/>
    </row>
    <row r="37" spans="1:13" s="275" customFormat="1" ht="24" customHeight="1" x14ac:dyDescent="0.3">
      <c r="A37" s="290" t="s">
        <v>160</v>
      </c>
      <c r="D37" s="290" t="s">
        <v>221</v>
      </c>
      <c r="E37" s="292">
        <v>44632</v>
      </c>
    </row>
    <row r="38" spans="1:13" s="275" customFormat="1" ht="24" customHeight="1" x14ac:dyDescent="0.3"/>
    <row r="39" spans="1:13" s="275" customFormat="1" ht="24" customHeight="1" x14ac:dyDescent="0.3"/>
    <row r="40" spans="1:13" s="275" customFormat="1" ht="24" customHeight="1" x14ac:dyDescent="0.3">
      <c r="A40" s="294"/>
    </row>
    <row r="41" spans="1:13" s="290" customFormat="1" ht="24" customHeight="1" x14ac:dyDescent="0.3"/>
    <row r="42" spans="1:13" s="290" customFormat="1" ht="24" customHeight="1" x14ac:dyDescent="0.3">
      <c r="H42" s="275"/>
      <c r="I42" s="275"/>
      <c r="J42" s="275"/>
      <c r="K42" s="275"/>
      <c r="L42" s="275"/>
      <c r="M42" s="275"/>
    </row>
    <row r="43" spans="1:13" s="275" customFormat="1" ht="24" customHeight="1" x14ac:dyDescent="0.3">
      <c r="A43" s="290" t="s">
        <v>170</v>
      </c>
      <c r="B43" s="290"/>
      <c r="C43" s="290"/>
      <c r="D43" s="290" t="s">
        <v>162</v>
      </c>
      <c r="E43" s="290"/>
    </row>
    <row r="44" spans="1:13" s="275" customFormat="1" ht="24" customHeight="1" x14ac:dyDescent="0.3">
      <c r="A44" s="275" t="s">
        <v>171</v>
      </c>
      <c r="B44" s="294"/>
      <c r="D44" s="294" t="s">
        <v>164</v>
      </c>
      <c r="E44" s="290"/>
    </row>
    <row r="45" spans="1:13" s="275" customFormat="1" ht="24" customHeight="1" x14ac:dyDescent="0.3">
      <c r="G45" s="293"/>
    </row>
    <row r="46" spans="1:13" s="275" customFormat="1" ht="24" customHeight="1" x14ac:dyDescent="0.3"/>
    <row r="47" spans="1:13" s="275" customFormat="1" ht="24" customHeight="1" x14ac:dyDescent="0.3">
      <c r="A47" s="294"/>
    </row>
    <row r="48" spans="1:13" s="290" customFormat="1" ht="24" customHeight="1" x14ac:dyDescent="0.3"/>
    <row r="49" spans="1:13" s="290" customFormat="1" ht="24" customHeight="1" x14ac:dyDescent="0.3">
      <c r="H49" s="275"/>
      <c r="I49" s="275"/>
      <c r="J49" s="275"/>
      <c r="K49" s="275"/>
      <c r="L49" s="275"/>
      <c r="M49" s="275"/>
    </row>
    <row r="50" spans="1:13" s="275" customFormat="1" ht="24" customHeight="1" x14ac:dyDescent="0.3">
      <c r="A50" s="290" t="s">
        <v>161</v>
      </c>
      <c r="B50" s="290"/>
      <c r="C50" s="290"/>
      <c r="D50" s="290" t="s">
        <v>173</v>
      </c>
      <c r="E50" s="290"/>
      <c r="F50" s="290"/>
    </row>
    <row r="51" spans="1:13" s="275" customFormat="1" ht="24" customHeight="1" x14ac:dyDescent="0.3">
      <c r="A51" s="275" t="s">
        <v>163</v>
      </c>
      <c r="B51" s="294"/>
      <c r="D51" s="294" t="s">
        <v>172</v>
      </c>
      <c r="E51" s="290"/>
      <c r="F51" s="294"/>
    </row>
    <row r="52" spans="1:13" s="275" customFormat="1" ht="24" customHeight="1" x14ac:dyDescent="0.3">
      <c r="G52" s="293"/>
    </row>
    <row r="53" spans="1:13" s="275" customFormat="1" ht="15" x14ac:dyDescent="0.3">
      <c r="G53" s="293"/>
    </row>
    <row r="54" spans="1:13" s="275" customFormat="1" ht="15" x14ac:dyDescent="0.3">
      <c r="G54" s="293"/>
    </row>
  </sheetData>
  <mergeCells count="7">
    <mergeCell ref="B24:C24"/>
    <mergeCell ref="A2:H2"/>
    <mergeCell ref="B16:C16"/>
    <mergeCell ref="B20:C20"/>
    <mergeCell ref="B21:C21"/>
    <mergeCell ref="B22:C22"/>
    <mergeCell ref="B23:C23"/>
  </mergeCells>
  <conditionalFormatting sqref="E17:F17 H17 H7:H9 H11:H14 D7:D9 D11:D15 E7:F15">
    <cfRule type="cellIs" dxfId="17" priority="8" stopIfTrue="1" operator="equal">
      <formula>0</formula>
    </cfRule>
  </conditionalFormatting>
  <conditionalFormatting sqref="H16 D16:D17">
    <cfRule type="cellIs" dxfId="16" priority="7" stopIfTrue="1" operator="equal">
      <formula>0</formula>
    </cfRule>
  </conditionalFormatting>
  <conditionalFormatting sqref="B23">
    <cfRule type="cellIs" dxfId="15" priority="6" stopIfTrue="1" operator="equal">
      <formula>"Verlust"</formula>
    </cfRule>
  </conditionalFormatting>
  <conditionalFormatting sqref="H15">
    <cfRule type="cellIs" dxfId="14" priority="5" stopIfTrue="1" operator="equal">
      <formula>0</formula>
    </cfRule>
  </conditionalFormatting>
  <conditionalFormatting sqref="D40 E38">
    <cfRule type="cellIs" dxfId="13" priority="4" stopIfTrue="1" operator="equal">
      <formula>0</formula>
    </cfRule>
  </conditionalFormatting>
  <conditionalFormatting sqref="D47">
    <cfRule type="cellIs" dxfId="12" priority="3" stopIfTrue="1" operator="equal">
      <formula>0</formula>
    </cfRule>
  </conditionalFormatting>
  <conditionalFormatting sqref="H10 D10">
    <cfRule type="cellIs" dxfId="11" priority="2" stopIfTrue="1" operator="equal">
      <formula>0</formula>
    </cfRule>
  </conditionalFormatting>
  <conditionalFormatting sqref="E16">
    <cfRule type="cellIs" dxfId="10" priority="1" stopIfTrue="1" operator="equal">
      <formula>0</formula>
    </cfRule>
  </conditionalFormatting>
  <pageMargins left="0.7" right="0.7" top="0.78740157499999996" bottom="0.78740157499999996" header="0.3" footer="0.3"/>
  <pageSetup paperSize="9" scale="49" orientation="portrait" r:id="rId1"/>
  <headerFooter>
    <oddHeader xml:space="preserve">&amp;L&amp;"Arial,Fett"&amp;12DRTV-Jahresabschluss 2021&amp;C&amp;"Arial,Fett"&amp;12Steuernummer 53092/50217
&amp;24Rasenkraftsport&amp;R&amp;"Arial,Fett"&amp;12Rechnungsjahr 2021
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8791D-CA79-4829-B110-DC9E569C721E}">
  <sheetPr>
    <tabColor rgb="FF0070C0"/>
  </sheetPr>
  <dimension ref="A1:L102"/>
  <sheetViews>
    <sheetView view="pageBreakPreview" topLeftCell="A61" zoomScale="70" zoomScaleNormal="100" zoomScaleSheetLayoutView="70" zoomScalePageLayoutView="80" workbookViewId="0">
      <selection activeCell="I87" sqref="I87"/>
    </sheetView>
  </sheetViews>
  <sheetFormatPr baseColWidth="10" defaultRowHeight="15.6" x14ac:dyDescent="0.3"/>
  <cols>
    <col min="1" max="1" width="41.109375" style="126" customWidth="1"/>
    <col min="2" max="5" width="16.109375" style="126" customWidth="1"/>
    <col min="6" max="6" width="16.109375" style="408" customWidth="1"/>
    <col min="7" max="8" width="16.109375" style="126" customWidth="1"/>
    <col min="9" max="9" width="21.5546875" style="163" customWidth="1"/>
    <col min="10" max="11" width="11.5546875" style="126"/>
    <col min="12" max="12" width="14.33203125" style="126" bestFit="1" customWidth="1"/>
    <col min="13" max="16384" width="11.5546875" style="126"/>
  </cols>
  <sheetData>
    <row r="1" spans="1:9" ht="16.2" thickBot="1" x14ac:dyDescent="0.35">
      <c r="A1" s="24"/>
      <c r="B1" s="125" t="s">
        <v>63</v>
      </c>
      <c r="C1" s="171" t="s">
        <v>55</v>
      </c>
      <c r="D1" s="172" t="s">
        <v>113</v>
      </c>
      <c r="E1" s="173" t="s">
        <v>93</v>
      </c>
      <c r="F1" s="389" t="s">
        <v>197</v>
      </c>
      <c r="G1" s="173" t="s">
        <v>94</v>
      </c>
      <c r="H1" s="173" t="s">
        <v>224</v>
      </c>
      <c r="I1" s="174" t="s">
        <v>109</v>
      </c>
    </row>
    <row r="2" spans="1:9" x14ac:dyDescent="0.3">
      <c r="A2" s="66" t="s">
        <v>1</v>
      </c>
      <c r="B2" s="127"/>
      <c r="C2" s="128"/>
      <c r="D2" s="127"/>
      <c r="E2" s="127"/>
      <c r="F2" s="390"/>
      <c r="G2" s="127"/>
      <c r="H2" s="127"/>
      <c r="I2" s="9"/>
    </row>
    <row r="3" spans="1:9" x14ac:dyDescent="0.3">
      <c r="A3" s="46" t="s">
        <v>2</v>
      </c>
      <c r="B3" s="128"/>
      <c r="C3" s="128"/>
      <c r="D3" s="127"/>
      <c r="E3" s="127"/>
      <c r="F3" s="390"/>
      <c r="G3" s="127"/>
      <c r="H3" s="127"/>
      <c r="I3" s="9"/>
    </row>
    <row r="4" spans="1:9" x14ac:dyDescent="0.3">
      <c r="A4" s="129" t="s">
        <v>64</v>
      </c>
      <c r="B4" s="130">
        <v>4020</v>
      </c>
      <c r="C4" s="131">
        <v>7300</v>
      </c>
      <c r="D4" s="132">
        <v>4132.5</v>
      </c>
      <c r="E4" s="382">
        <v>4500</v>
      </c>
      <c r="F4" s="391">
        <v>2032.5</v>
      </c>
      <c r="G4" s="382">
        <v>4500</v>
      </c>
      <c r="H4" s="382">
        <v>4500</v>
      </c>
      <c r="I4" s="164"/>
    </row>
    <row r="5" spans="1:9" x14ac:dyDescent="0.3">
      <c r="A5" s="129" t="s">
        <v>105</v>
      </c>
      <c r="B5" s="130">
        <v>1387.75</v>
      </c>
      <c r="C5" s="131">
        <v>1300</v>
      </c>
      <c r="D5" s="133">
        <v>1019.55</v>
      </c>
      <c r="E5" s="383">
        <v>1500</v>
      </c>
      <c r="F5" s="391">
        <v>908.6</v>
      </c>
      <c r="G5" s="383">
        <v>1500</v>
      </c>
      <c r="H5" s="383">
        <v>1500</v>
      </c>
      <c r="I5" s="164"/>
    </row>
    <row r="6" spans="1:9" x14ac:dyDescent="0.3">
      <c r="A6" s="129" t="s">
        <v>65</v>
      </c>
      <c r="B6" s="130">
        <v>110000</v>
      </c>
      <c r="C6" s="218">
        <v>169755.57</v>
      </c>
      <c r="D6" s="132">
        <v>169755.57</v>
      </c>
      <c r="E6" s="382">
        <v>153200.95000000001</v>
      </c>
      <c r="F6" s="391">
        <v>153200.95000000001</v>
      </c>
      <c r="G6" s="382">
        <v>233376</v>
      </c>
      <c r="H6" s="382">
        <v>233376</v>
      </c>
      <c r="I6" s="164" t="s">
        <v>106</v>
      </c>
    </row>
    <row r="7" spans="1:9" x14ac:dyDescent="0.3">
      <c r="A7" s="207" t="s">
        <v>66</v>
      </c>
      <c r="B7" s="144">
        <v>106400</v>
      </c>
      <c r="C7" s="144">
        <f>'Erg. DRTV '!D9</f>
        <v>122081</v>
      </c>
      <c r="D7" s="145">
        <f>'Erg. DRTV '!E9</f>
        <v>122081</v>
      </c>
      <c r="E7" s="145">
        <f>'Erg. DRTV '!F9</f>
        <v>137261</v>
      </c>
      <c r="F7" s="392">
        <f>'Erg. DRTV '!G9</f>
        <v>137261</v>
      </c>
      <c r="G7" s="145">
        <f>'Erg. DRTV '!H9</f>
        <v>245000</v>
      </c>
      <c r="H7" s="145">
        <f>G7</f>
        <v>245000</v>
      </c>
      <c r="I7" s="243" t="s">
        <v>106</v>
      </c>
    </row>
    <row r="8" spans="1:9" x14ac:dyDescent="0.3">
      <c r="A8" s="129" t="s">
        <v>89</v>
      </c>
      <c r="B8" s="130">
        <v>2178</v>
      </c>
      <c r="C8" s="131">
        <v>2200</v>
      </c>
      <c r="D8" s="132">
        <v>2168.2199999999998</v>
      </c>
      <c r="E8" s="382">
        <v>2500</v>
      </c>
      <c r="F8" s="391">
        <v>2728.05</v>
      </c>
      <c r="G8" s="382">
        <v>2500</v>
      </c>
      <c r="H8" s="382">
        <v>2500</v>
      </c>
      <c r="I8" s="164"/>
    </row>
    <row r="9" spans="1:9" x14ac:dyDescent="0.3">
      <c r="A9" s="129" t="s">
        <v>7</v>
      </c>
      <c r="B9" s="130"/>
      <c r="C9" s="131">
        <v>200</v>
      </c>
      <c r="D9" s="132"/>
      <c r="E9" s="382">
        <v>200</v>
      </c>
      <c r="F9" s="391"/>
      <c r="G9" s="382">
        <v>200</v>
      </c>
      <c r="H9" s="382">
        <v>200</v>
      </c>
      <c r="I9" s="164"/>
    </row>
    <row r="10" spans="1:9" x14ac:dyDescent="0.3">
      <c r="A10" s="10" t="s">
        <v>8</v>
      </c>
      <c r="B10" s="135">
        <f t="shared" ref="B10:G10" si="0">SUM(B4:B9)-B7</f>
        <v>117585.75</v>
      </c>
      <c r="C10" s="135">
        <f t="shared" si="0"/>
        <v>180755.57</v>
      </c>
      <c r="D10" s="135">
        <f t="shared" si="0"/>
        <v>177075.83999999997</v>
      </c>
      <c r="E10" s="135">
        <f t="shared" si="0"/>
        <v>161900.95000000001</v>
      </c>
      <c r="F10" s="393">
        <f t="shared" si="0"/>
        <v>158870.10000000003</v>
      </c>
      <c r="G10" s="135">
        <f t="shared" si="0"/>
        <v>242076</v>
      </c>
      <c r="H10" s="135">
        <f t="shared" ref="H10" si="1">SUM(H4:H9)-H7</f>
        <v>242076</v>
      </c>
      <c r="I10" s="67"/>
    </row>
    <row r="11" spans="1:9" x14ac:dyDescent="0.3">
      <c r="A11" s="62" t="s">
        <v>0</v>
      </c>
      <c r="B11" s="128"/>
      <c r="C11" s="128"/>
      <c r="D11" s="127"/>
      <c r="E11" s="127"/>
      <c r="F11" s="390"/>
      <c r="G11" s="127"/>
      <c r="H11" s="127"/>
      <c r="I11" s="9"/>
    </row>
    <row r="12" spans="1:9" x14ac:dyDescent="0.3">
      <c r="A12" s="46" t="s">
        <v>9</v>
      </c>
      <c r="B12" s="128"/>
      <c r="C12" s="128"/>
      <c r="D12" s="127"/>
      <c r="E12" s="127"/>
      <c r="F12" s="390"/>
      <c r="G12" s="127"/>
      <c r="H12" s="127"/>
      <c r="I12" s="9"/>
    </row>
    <row r="13" spans="1:9" x14ac:dyDescent="0.3">
      <c r="A13" s="129" t="s">
        <v>11</v>
      </c>
      <c r="B13" s="130"/>
      <c r="C13" s="131">
        <v>-200</v>
      </c>
      <c r="D13" s="132"/>
      <c r="E13" s="382">
        <v>-200</v>
      </c>
      <c r="F13" s="391"/>
      <c r="G13" s="382">
        <v>-200</v>
      </c>
      <c r="H13" s="382">
        <v>-200</v>
      </c>
      <c r="I13" s="164"/>
    </row>
    <row r="14" spans="1:9" x14ac:dyDescent="0.3">
      <c r="A14" s="129" t="s">
        <v>12</v>
      </c>
      <c r="B14" s="130">
        <v>-2879.1</v>
      </c>
      <c r="C14" s="131">
        <v>-1500</v>
      </c>
      <c r="D14" s="132">
        <v>-984</v>
      </c>
      <c r="E14" s="382">
        <v>-3500</v>
      </c>
      <c r="F14" s="391">
        <v>-308.39999999999998</v>
      </c>
      <c r="G14" s="382">
        <v>-3500</v>
      </c>
      <c r="H14" s="382">
        <v>-3500</v>
      </c>
      <c r="I14" s="164" t="s">
        <v>107</v>
      </c>
    </row>
    <row r="15" spans="1:9" x14ac:dyDescent="0.3">
      <c r="A15" s="129" t="s">
        <v>13</v>
      </c>
      <c r="B15" s="130"/>
      <c r="C15" s="131">
        <v>-400</v>
      </c>
      <c r="D15" s="132">
        <v>-413</v>
      </c>
      <c r="E15" s="382">
        <v>-450</v>
      </c>
      <c r="F15" s="391">
        <v>-405</v>
      </c>
      <c r="G15" s="382">
        <v>-450</v>
      </c>
      <c r="H15" s="382">
        <v>-450</v>
      </c>
      <c r="I15" s="164"/>
    </row>
    <row r="16" spans="1:9" x14ac:dyDescent="0.3">
      <c r="A16" s="129" t="s">
        <v>14</v>
      </c>
      <c r="B16" s="130"/>
      <c r="C16" s="131"/>
      <c r="D16" s="132"/>
      <c r="E16" s="382"/>
      <c r="F16" s="391"/>
      <c r="G16" s="382"/>
      <c r="H16" s="382"/>
      <c r="I16" s="164"/>
    </row>
    <row r="17" spans="1:9" x14ac:dyDescent="0.3">
      <c r="A17" s="129" t="s">
        <v>16</v>
      </c>
      <c r="B17" s="130"/>
      <c r="C17" s="131"/>
      <c r="D17" s="132"/>
      <c r="E17" s="382"/>
      <c r="F17" s="391"/>
      <c r="G17" s="382"/>
      <c r="H17" s="382"/>
      <c r="I17" s="164"/>
    </row>
    <row r="18" spans="1:9" x14ac:dyDescent="0.3">
      <c r="A18" s="129" t="s">
        <v>17</v>
      </c>
      <c r="B18" s="130">
        <v>-3631.77</v>
      </c>
      <c r="C18" s="131">
        <v>-3700</v>
      </c>
      <c r="D18" s="132">
        <v>-1447.99</v>
      </c>
      <c r="E18" s="382">
        <v>-2000</v>
      </c>
      <c r="F18" s="391">
        <v>-296.51</v>
      </c>
      <c r="G18" s="382">
        <v>-2000</v>
      </c>
      <c r="H18" s="382">
        <v>-2000</v>
      </c>
      <c r="I18" s="164"/>
    </row>
    <row r="19" spans="1:9" x14ac:dyDescent="0.3">
      <c r="A19" s="129" t="s">
        <v>18</v>
      </c>
      <c r="B19" s="130">
        <v>-41.3</v>
      </c>
      <c r="C19" s="131">
        <v>0</v>
      </c>
      <c r="D19" s="132">
        <v>-257.89999999999998</v>
      </c>
      <c r="E19" s="382">
        <v>-200</v>
      </c>
      <c r="F19" s="391">
        <v>-22.32</v>
      </c>
      <c r="G19" s="382">
        <v>-200</v>
      </c>
      <c r="H19" s="382">
        <v>-200</v>
      </c>
      <c r="I19" s="164"/>
    </row>
    <row r="20" spans="1:9" x14ac:dyDescent="0.3">
      <c r="A20" s="10" t="s">
        <v>19</v>
      </c>
      <c r="B20" s="135">
        <f t="shared" ref="B20:D20" si="2">SUM(B13:B19)</f>
        <v>-6552.17</v>
      </c>
      <c r="C20" s="135">
        <f t="shared" si="2"/>
        <v>-5800</v>
      </c>
      <c r="D20" s="135">
        <f t="shared" si="2"/>
        <v>-3102.89</v>
      </c>
      <c r="E20" s="135">
        <f>SUM(E13:E19)</f>
        <v>-6350</v>
      </c>
      <c r="F20" s="393">
        <f>SUM(F13:F19)</f>
        <v>-1032.23</v>
      </c>
      <c r="G20" s="135">
        <f>SUM(G13:G19)</f>
        <v>-6350</v>
      </c>
      <c r="H20" s="135">
        <f>SUM(H13:H19)</f>
        <v>-6350</v>
      </c>
      <c r="I20" s="67"/>
    </row>
    <row r="21" spans="1:9" x14ac:dyDescent="0.3">
      <c r="A21" s="46" t="s">
        <v>20</v>
      </c>
      <c r="B21" s="136"/>
      <c r="C21" s="136"/>
      <c r="D21" s="73"/>
      <c r="E21" s="73"/>
      <c r="F21" s="394"/>
      <c r="G21" s="73"/>
      <c r="H21" s="73"/>
      <c r="I21" s="8"/>
    </row>
    <row r="22" spans="1:9" x14ac:dyDescent="0.3">
      <c r="A22" s="46" t="s">
        <v>1</v>
      </c>
      <c r="B22" s="73">
        <f t="shared" ref="B22:D22" si="3">B10+B20</f>
        <v>111033.58</v>
      </c>
      <c r="C22" s="73">
        <f t="shared" si="3"/>
        <v>174955.57</v>
      </c>
      <c r="D22" s="73">
        <f t="shared" si="3"/>
        <v>173972.94999999995</v>
      </c>
      <c r="E22" s="73">
        <f>E10+E20</f>
        <v>155550.95000000001</v>
      </c>
      <c r="F22" s="394">
        <f>F10+F20</f>
        <v>157837.87000000002</v>
      </c>
      <c r="G22" s="73">
        <f>G10+G20</f>
        <v>235726</v>
      </c>
      <c r="H22" s="73">
        <f>H10+H20</f>
        <v>235726</v>
      </c>
      <c r="I22" s="8"/>
    </row>
    <row r="23" spans="1:9" x14ac:dyDescent="0.3">
      <c r="A23" s="62" t="s">
        <v>0</v>
      </c>
      <c r="B23" s="128"/>
      <c r="C23" s="128"/>
      <c r="D23" s="127"/>
      <c r="E23" s="127"/>
      <c r="F23" s="390"/>
      <c r="G23" s="127"/>
      <c r="H23" s="127"/>
      <c r="I23" s="9"/>
    </row>
    <row r="24" spans="1:9" x14ac:dyDescent="0.3">
      <c r="A24" s="66" t="s">
        <v>21</v>
      </c>
      <c r="B24" s="128"/>
      <c r="C24" s="128"/>
      <c r="D24" s="127"/>
      <c r="E24" s="127"/>
      <c r="F24" s="390"/>
      <c r="G24" s="127"/>
      <c r="H24" s="127"/>
      <c r="I24" s="9"/>
    </row>
    <row r="25" spans="1:9" x14ac:dyDescent="0.3">
      <c r="A25" s="46" t="s">
        <v>22</v>
      </c>
      <c r="B25" s="128"/>
      <c r="C25" s="128"/>
      <c r="D25" s="127"/>
      <c r="E25" s="127"/>
      <c r="F25" s="390"/>
      <c r="G25" s="127"/>
      <c r="H25" s="127"/>
      <c r="I25" s="9"/>
    </row>
    <row r="26" spans="1:9" x14ac:dyDescent="0.3">
      <c r="A26" s="129" t="s">
        <v>23</v>
      </c>
      <c r="B26" s="130">
        <v>2414.6999999999998</v>
      </c>
      <c r="C26" s="131">
        <v>4000</v>
      </c>
      <c r="D26" s="132">
        <v>6203.44</v>
      </c>
      <c r="E26" s="382">
        <v>6050</v>
      </c>
      <c r="F26" s="391">
        <v>3131.18</v>
      </c>
      <c r="G26" s="382">
        <v>6050</v>
      </c>
      <c r="H26" s="382">
        <v>6050</v>
      </c>
      <c r="I26" s="164"/>
    </row>
    <row r="27" spans="1:9" x14ac:dyDescent="0.3">
      <c r="A27" s="10" t="s">
        <v>24</v>
      </c>
      <c r="B27" s="135">
        <f t="shared" ref="B27:C27" si="4">SUM(B26)</f>
        <v>2414.6999999999998</v>
      </c>
      <c r="C27" s="135">
        <f t="shared" si="4"/>
        <v>4000</v>
      </c>
      <c r="D27" s="135">
        <f>SUM(D26)</f>
        <v>6203.44</v>
      </c>
      <c r="E27" s="135">
        <f>SUM(E26)</f>
        <v>6050</v>
      </c>
      <c r="F27" s="393">
        <f>SUM(F26)</f>
        <v>3131.18</v>
      </c>
      <c r="G27" s="135">
        <f>SUM(G26)</f>
        <v>6050</v>
      </c>
      <c r="H27" s="135">
        <f>SUM(H26)</f>
        <v>6050</v>
      </c>
      <c r="I27" s="67"/>
    </row>
    <row r="28" spans="1:9" x14ac:dyDescent="0.3">
      <c r="A28" s="46" t="s">
        <v>20</v>
      </c>
      <c r="B28" s="136"/>
      <c r="C28" s="136"/>
      <c r="D28" s="73"/>
      <c r="E28" s="73"/>
      <c r="F28" s="394"/>
      <c r="G28" s="73"/>
      <c r="H28" s="73"/>
      <c r="I28" s="8"/>
    </row>
    <row r="29" spans="1:9" x14ac:dyDescent="0.3">
      <c r="A29" s="46" t="s">
        <v>21</v>
      </c>
      <c r="B29" s="73">
        <f t="shared" ref="B29:C29" si="5">B27</f>
        <v>2414.6999999999998</v>
      </c>
      <c r="C29" s="73">
        <f t="shared" si="5"/>
        <v>4000</v>
      </c>
      <c r="D29" s="73">
        <f>D27</f>
        <v>6203.44</v>
      </c>
      <c r="E29" s="73">
        <f>E27</f>
        <v>6050</v>
      </c>
      <c r="F29" s="394">
        <f>F27</f>
        <v>3131.18</v>
      </c>
      <c r="G29" s="73">
        <f>G27</f>
        <v>6050</v>
      </c>
      <c r="H29" s="73">
        <f>H27</f>
        <v>6050</v>
      </c>
      <c r="I29" s="8"/>
    </row>
    <row r="30" spans="1:9" x14ac:dyDescent="0.3">
      <c r="A30" s="62" t="s">
        <v>0</v>
      </c>
      <c r="B30" s="128"/>
      <c r="C30" s="128"/>
      <c r="D30" s="127"/>
      <c r="E30" s="127"/>
      <c r="F30" s="390"/>
      <c r="G30" s="127"/>
      <c r="H30" s="127"/>
      <c r="I30" s="9"/>
    </row>
    <row r="31" spans="1:9" x14ac:dyDescent="0.3">
      <c r="A31" s="66" t="s">
        <v>25</v>
      </c>
      <c r="B31" s="128"/>
      <c r="C31" s="128"/>
      <c r="D31" s="127"/>
      <c r="E31" s="127"/>
      <c r="F31" s="390"/>
      <c r="G31" s="127"/>
      <c r="H31" s="127"/>
      <c r="I31" s="9"/>
    </row>
    <row r="32" spans="1:9" x14ac:dyDescent="0.3">
      <c r="A32" s="46" t="s">
        <v>26</v>
      </c>
      <c r="B32" s="128"/>
      <c r="C32" s="128"/>
      <c r="D32" s="127"/>
      <c r="E32" s="127"/>
      <c r="F32" s="390"/>
      <c r="G32" s="127"/>
      <c r="H32" s="127"/>
      <c r="I32" s="9"/>
    </row>
    <row r="33" spans="1:9" x14ac:dyDescent="0.3">
      <c r="A33" s="129" t="s">
        <v>27</v>
      </c>
      <c r="B33" s="130">
        <v>0</v>
      </c>
      <c r="C33" s="131">
        <v>0</v>
      </c>
      <c r="D33" s="132"/>
      <c r="E33" s="382">
        <v>0</v>
      </c>
      <c r="F33" s="391">
        <v>0</v>
      </c>
      <c r="G33" s="382">
        <v>0</v>
      </c>
      <c r="H33" s="382">
        <v>0</v>
      </c>
      <c r="I33" s="164"/>
    </row>
    <row r="34" spans="1:9" x14ac:dyDescent="0.3">
      <c r="A34" s="10" t="s">
        <v>28</v>
      </c>
      <c r="B34" s="135">
        <f t="shared" ref="B34:C34" si="6">B33</f>
        <v>0</v>
      </c>
      <c r="C34" s="135">
        <f t="shared" si="6"/>
        <v>0</v>
      </c>
      <c r="D34" s="135">
        <f>D33</f>
        <v>0</v>
      </c>
      <c r="E34" s="135">
        <f>E33</f>
        <v>0</v>
      </c>
      <c r="F34" s="393">
        <f>F33</f>
        <v>0</v>
      </c>
      <c r="G34" s="135">
        <f>G33</f>
        <v>0</v>
      </c>
      <c r="H34" s="135">
        <f>H33</f>
        <v>0</v>
      </c>
      <c r="I34" s="67"/>
    </row>
    <row r="35" spans="1:9" x14ac:dyDescent="0.3">
      <c r="A35" s="62" t="s">
        <v>0</v>
      </c>
      <c r="B35" s="128"/>
      <c r="C35" s="128"/>
      <c r="D35" s="127"/>
      <c r="E35" s="127"/>
      <c r="F35" s="390"/>
      <c r="G35" s="127"/>
      <c r="H35" s="127"/>
      <c r="I35" s="9"/>
    </row>
    <row r="36" spans="1:9" x14ac:dyDescent="0.3">
      <c r="A36" s="46" t="s">
        <v>29</v>
      </c>
      <c r="B36" s="128"/>
      <c r="C36" s="128"/>
      <c r="D36" s="127"/>
      <c r="E36" s="127"/>
      <c r="F36" s="390"/>
      <c r="G36" s="127"/>
      <c r="H36" s="127"/>
      <c r="I36" s="9"/>
    </row>
    <row r="37" spans="1:9" x14ac:dyDescent="0.3">
      <c r="A37" s="129" t="s">
        <v>30</v>
      </c>
      <c r="B37" s="130">
        <v>-57.12</v>
      </c>
      <c r="C37" s="131">
        <v>-80</v>
      </c>
      <c r="D37" s="132">
        <v>-56.4</v>
      </c>
      <c r="E37" s="382">
        <v>-60</v>
      </c>
      <c r="F37" s="391">
        <v>-57.12</v>
      </c>
      <c r="G37" s="382">
        <v>-60</v>
      </c>
      <c r="H37" s="382">
        <v>-60</v>
      </c>
      <c r="I37" s="164"/>
    </row>
    <row r="38" spans="1:9" x14ac:dyDescent="0.3">
      <c r="A38" s="10" t="s">
        <v>31</v>
      </c>
      <c r="B38" s="135">
        <f t="shared" ref="B38:C38" si="7">B37</f>
        <v>-57.12</v>
      </c>
      <c r="C38" s="135">
        <f t="shared" si="7"/>
        <v>-80</v>
      </c>
      <c r="D38" s="135">
        <f>D37</f>
        <v>-56.4</v>
      </c>
      <c r="E38" s="135">
        <f>E37</f>
        <v>-60</v>
      </c>
      <c r="F38" s="393">
        <f>F37</f>
        <v>-57.12</v>
      </c>
      <c r="G38" s="135">
        <f>G37</f>
        <v>-60</v>
      </c>
      <c r="H38" s="135">
        <f>H37</f>
        <v>-60</v>
      </c>
      <c r="I38" s="67"/>
    </row>
    <row r="39" spans="1:9" x14ac:dyDescent="0.3">
      <c r="A39" s="46" t="s">
        <v>20</v>
      </c>
      <c r="B39" s="136"/>
      <c r="C39" s="136"/>
      <c r="D39" s="73"/>
      <c r="E39" s="73"/>
      <c r="F39" s="394"/>
      <c r="G39" s="73"/>
      <c r="H39" s="73"/>
      <c r="I39" s="8"/>
    </row>
    <row r="40" spans="1:9" x14ac:dyDescent="0.3">
      <c r="A40" s="46" t="s">
        <v>25</v>
      </c>
      <c r="B40" s="73">
        <f t="shared" ref="B40:C40" si="8">B34+B38</f>
        <v>-57.12</v>
      </c>
      <c r="C40" s="73">
        <f t="shared" si="8"/>
        <v>-80</v>
      </c>
      <c r="D40" s="73">
        <f>D34+D38</f>
        <v>-56.4</v>
      </c>
      <c r="E40" s="73">
        <f>E34+E38</f>
        <v>-60</v>
      </c>
      <c r="F40" s="394">
        <f>F34+F38</f>
        <v>-57.12</v>
      </c>
      <c r="G40" s="73">
        <f>G34+G38</f>
        <v>-60</v>
      </c>
      <c r="H40" s="73">
        <f>H34+H38</f>
        <v>-60</v>
      </c>
      <c r="I40" s="8"/>
    </row>
    <row r="41" spans="1:9" x14ac:dyDescent="0.3">
      <c r="A41" s="62" t="s">
        <v>0</v>
      </c>
      <c r="B41" s="128"/>
      <c r="C41" s="128"/>
      <c r="D41" s="127"/>
      <c r="E41" s="127"/>
      <c r="F41" s="390"/>
      <c r="G41" s="127"/>
      <c r="H41" s="127"/>
      <c r="I41" s="9"/>
    </row>
    <row r="42" spans="1:9" x14ac:dyDescent="0.3">
      <c r="A42" s="66" t="s">
        <v>32</v>
      </c>
      <c r="B42" s="128"/>
      <c r="C42" s="128"/>
      <c r="D42" s="127"/>
      <c r="E42" s="127"/>
      <c r="F42" s="390"/>
      <c r="G42" s="127"/>
      <c r="H42" s="127"/>
      <c r="I42" s="9"/>
    </row>
    <row r="43" spans="1:9" x14ac:dyDescent="0.3">
      <c r="A43" s="46" t="s">
        <v>33</v>
      </c>
      <c r="B43" s="128"/>
      <c r="C43" s="128"/>
      <c r="D43" s="127"/>
      <c r="E43" s="127"/>
      <c r="F43" s="390"/>
      <c r="G43" s="127"/>
      <c r="H43" s="127"/>
      <c r="I43" s="9"/>
    </row>
    <row r="44" spans="1:9" x14ac:dyDescent="0.3">
      <c r="A44" s="137" t="s">
        <v>97</v>
      </c>
      <c r="B44" s="138">
        <v>-243</v>
      </c>
      <c r="C44" s="139">
        <v>-500</v>
      </c>
      <c r="D44" s="140">
        <v>-930</v>
      </c>
      <c r="E44" s="384">
        <v>-700</v>
      </c>
      <c r="F44" s="396">
        <v>-570</v>
      </c>
      <c r="G44" s="384">
        <v>-700</v>
      </c>
      <c r="H44" s="384">
        <v>-700</v>
      </c>
      <c r="I44" s="113"/>
    </row>
    <row r="45" spans="1:9" x14ac:dyDescent="0.3">
      <c r="A45" s="207" t="s">
        <v>69</v>
      </c>
      <c r="B45" s="144">
        <v>-109559.91</v>
      </c>
      <c r="C45" s="144">
        <f>'Erg. DRTV '!D49</f>
        <v>-126145</v>
      </c>
      <c r="D45" s="145">
        <f>'Erg. DRTV '!E49</f>
        <v>-129266.83</v>
      </c>
      <c r="E45" s="145">
        <f>'Erg. DRTV '!F49</f>
        <v>-138271.67000000001</v>
      </c>
      <c r="F45" s="392">
        <f>'Erg. DRTV '!G49</f>
        <v>-138311.67000000001</v>
      </c>
      <c r="G45" s="145">
        <f>'Erg. DRTV '!H54</f>
        <v>-247004</v>
      </c>
      <c r="H45" s="145">
        <f>'Erg. DRTV '!J54</f>
        <v>0</v>
      </c>
      <c r="I45" s="164" t="s">
        <v>106</v>
      </c>
    </row>
    <row r="46" spans="1:9" x14ac:dyDescent="0.3">
      <c r="A46" s="137" t="s">
        <v>110</v>
      </c>
      <c r="B46" s="141"/>
      <c r="C46" s="141"/>
      <c r="D46" s="142"/>
      <c r="E46" s="384">
        <v>-3500</v>
      </c>
      <c r="F46" s="397"/>
      <c r="G46" s="384">
        <v>-3500</v>
      </c>
      <c r="H46" s="384">
        <v>-3500</v>
      </c>
      <c r="I46" s="113" t="s">
        <v>119</v>
      </c>
    </row>
    <row r="47" spans="1:9" x14ac:dyDescent="0.3">
      <c r="A47" s="137" t="s">
        <v>112</v>
      </c>
      <c r="B47" s="138">
        <v>-2765.8</v>
      </c>
      <c r="C47" s="139">
        <v>-5000</v>
      </c>
      <c r="D47" s="140"/>
      <c r="E47" s="384">
        <v>-5000</v>
      </c>
      <c r="F47" s="396"/>
      <c r="G47" s="384">
        <v>-5000</v>
      </c>
      <c r="H47" s="384">
        <v>-5000</v>
      </c>
      <c r="I47" s="113"/>
    </row>
    <row r="48" spans="1:9" x14ac:dyDescent="0.3">
      <c r="A48" s="30" t="s">
        <v>104</v>
      </c>
      <c r="B48" s="143">
        <f t="shared" ref="B48:D48" si="9">SUM(B44:B47)-B45</f>
        <v>-3008.8000000000029</v>
      </c>
      <c r="C48" s="143">
        <f t="shared" si="9"/>
        <v>-5500</v>
      </c>
      <c r="D48" s="143">
        <f t="shared" si="9"/>
        <v>-930</v>
      </c>
      <c r="E48" s="143">
        <f>SUM(E44:E47)-E45</f>
        <v>-9200</v>
      </c>
      <c r="F48" s="398">
        <f>SUM(F44:F47)-F45</f>
        <v>-570</v>
      </c>
      <c r="G48" s="143">
        <f>SUM(G44:G47)-G45</f>
        <v>-9200</v>
      </c>
      <c r="H48" s="143">
        <f>SUM(H44:H47)-H45</f>
        <v>-9200</v>
      </c>
      <c r="I48" s="68"/>
    </row>
    <row r="49" spans="1:12" x14ac:dyDescent="0.3">
      <c r="A49" s="124"/>
      <c r="B49" s="128"/>
      <c r="C49" s="128"/>
      <c r="D49" s="128"/>
      <c r="E49" s="128"/>
      <c r="F49" s="390"/>
      <c r="G49" s="128"/>
      <c r="H49" s="128"/>
      <c r="I49" s="9"/>
    </row>
    <row r="50" spans="1:12" x14ac:dyDescent="0.3">
      <c r="A50" s="46" t="s">
        <v>35</v>
      </c>
      <c r="B50" s="128"/>
      <c r="C50" s="128"/>
      <c r="D50" s="127"/>
      <c r="E50" s="127"/>
      <c r="F50" s="390"/>
      <c r="G50" s="127"/>
      <c r="H50" s="127"/>
      <c r="I50" s="9"/>
    </row>
    <row r="51" spans="1:12" x14ac:dyDescent="0.3">
      <c r="A51" s="129" t="s">
        <v>67</v>
      </c>
      <c r="B51" s="144"/>
      <c r="C51" s="144"/>
      <c r="D51" s="145"/>
      <c r="E51" s="145"/>
      <c r="F51" s="392"/>
      <c r="G51" s="145"/>
      <c r="H51" s="145"/>
      <c r="I51" s="164"/>
    </row>
    <row r="52" spans="1:12" x14ac:dyDescent="0.3">
      <c r="A52" s="129" t="s">
        <v>68</v>
      </c>
      <c r="B52" s="130">
        <v>1860</v>
      </c>
      <c r="C52" s="131">
        <v>2000</v>
      </c>
      <c r="D52" s="132">
        <v>625</v>
      </c>
      <c r="E52" s="382">
        <v>2060</v>
      </c>
      <c r="F52" s="391">
        <v>575</v>
      </c>
      <c r="G52" s="382">
        <v>2060</v>
      </c>
      <c r="H52" s="382">
        <v>2060</v>
      </c>
      <c r="I52" s="164"/>
    </row>
    <row r="53" spans="1:12" x14ac:dyDescent="0.3">
      <c r="A53" s="129" t="s">
        <v>118</v>
      </c>
      <c r="B53" s="130">
        <v>23756.5</v>
      </c>
      <c r="C53" s="218">
        <v>29000</v>
      </c>
      <c r="D53" s="132">
        <v>5187.0600000000004</v>
      </c>
      <c r="E53" s="416">
        <v>21725.919999999998</v>
      </c>
      <c r="F53" s="391">
        <v>21725.919999999998</v>
      </c>
      <c r="G53" s="382">
        <v>13628</v>
      </c>
      <c r="H53" s="382">
        <v>13628</v>
      </c>
      <c r="I53" s="164"/>
    </row>
    <row r="54" spans="1:12" x14ac:dyDescent="0.3">
      <c r="A54" s="129" t="s">
        <v>202</v>
      </c>
      <c r="B54" s="130"/>
      <c r="C54" s="146"/>
      <c r="D54" s="132"/>
      <c r="E54" s="382"/>
      <c r="F54" s="391">
        <v>16310</v>
      </c>
      <c r="G54" s="382"/>
      <c r="H54" s="382"/>
      <c r="I54" s="164"/>
    </row>
    <row r="55" spans="1:12" s="216" customFormat="1" x14ac:dyDescent="0.3">
      <c r="A55" s="214"/>
      <c r="B55" s="185"/>
      <c r="C55" s="185"/>
      <c r="D55" s="184"/>
      <c r="E55" s="184"/>
      <c r="F55" s="399"/>
      <c r="G55" s="184"/>
      <c r="H55" s="184"/>
      <c r="I55" s="215"/>
    </row>
    <row r="56" spans="1:12" x14ac:dyDescent="0.3">
      <c r="A56" s="129" t="s">
        <v>70</v>
      </c>
      <c r="B56" s="130">
        <v>-138701.75</v>
      </c>
      <c r="C56" s="218">
        <v>-174873.57</v>
      </c>
      <c r="D56" s="132">
        <v>-174942.63</v>
      </c>
      <c r="E56" s="416">
        <v>-174926.87</v>
      </c>
      <c r="F56" s="391">
        <v>-174926.87</v>
      </c>
      <c r="G56" s="382">
        <v>-247004</v>
      </c>
      <c r="H56" s="382">
        <v>-247004</v>
      </c>
      <c r="I56" s="164" t="s">
        <v>106</v>
      </c>
      <c r="L56" s="242"/>
    </row>
    <row r="57" spans="1:12" x14ac:dyDescent="0.3">
      <c r="A57" s="129" t="s">
        <v>71</v>
      </c>
      <c r="B57" s="130">
        <v>-3013.92</v>
      </c>
      <c r="C57" s="146">
        <v>-5020</v>
      </c>
      <c r="D57" s="145">
        <v>0</v>
      </c>
      <c r="E57" s="145">
        <v>0</v>
      </c>
      <c r="F57" s="392"/>
      <c r="G57" s="145">
        <v>0</v>
      </c>
      <c r="H57" s="145">
        <v>0</v>
      </c>
      <c r="I57" s="162" t="s">
        <v>108</v>
      </c>
    </row>
    <row r="58" spans="1:12" x14ac:dyDescent="0.3">
      <c r="A58" s="129" t="s">
        <v>98</v>
      </c>
      <c r="B58" s="144"/>
      <c r="C58" s="144"/>
      <c r="D58" s="144"/>
      <c r="E58" s="146"/>
      <c r="F58" s="391">
        <v>-10371.08</v>
      </c>
      <c r="G58" s="146"/>
      <c r="H58" s="146"/>
      <c r="I58" s="164"/>
    </row>
    <row r="59" spans="1:12" x14ac:dyDescent="0.3">
      <c r="A59" s="129" t="s">
        <v>72</v>
      </c>
      <c r="B59" s="130">
        <v>-1788.09</v>
      </c>
      <c r="C59" s="146">
        <v>0</v>
      </c>
      <c r="D59" s="145"/>
      <c r="E59" s="382"/>
      <c r="F59" s="392"/>
      <c r="G59" s="382"/>
      <c r="H59" s="382"/>
      <c r="I59" s="164"/>
    </row>
    <row r="60" spans="1:12" x14ac:dyDescent="0.3">
      <c r="A60" s="129" t="s">
        <v>36</v>
      </c>
      <c r="B60" s="130">
        <v>-280.36</v>
      </c>
      <c r="C60" s="146">
        <v>-300</v>
      </c>
      <c r="D60" s="132">
        <v>-418.21</v>
      </c>
      <c r="E60" s="382">
        <v>-1000</v>
      </c>
      <c r="F60" s="391">
        <v>-1094.67</v>
      </c>
      <c r="G60" s="382">
        <v>-1000</v>
      </c>
      <c r="H60" s="382">
        <v>-1000</v>
      </c>
      <c r="I60" s="164" t="s">
        <v>123</v>
      </c>
    </row>
    <row r="61" spans="1:12" x14ac:dyDescent="0.3">
      <c r="A61" s="129" t="s">
        <v>37</v>
      </c>
      <c r="B61" s="130">
        <v>-266.3</v>
      </c>
      <c r="C61" s="146">
        <v>-200</v>
      </c>
      <c r="D61" s="132">
        <v>-98.6</v>
      </c>
      <c r="E61" s="382">
        <v>-200</v>
      </c>
      <c r="F61" s="391"/>
      <c r="G61" s="382">
        <v>-200</v>
      </c>
      <c r="H61" s="382">
        <v>-200</v>
      </c>
      <c r="I61" s="164"/>
    </row>
    <row r="62" spans="1:12" x14ac:dyDescent="0.3">
      <c r="A62" s="30" t="s">
        <v>103</v>
      </c>
      <c r="B62" s="143">
        <f t="shared" ref="B62:G62" si="10">SUM(B51:B61)</f>
        <v>-118433.92</v>
      </c>
      <c r="C62" s="143">
        <f t="shared" si="10"/>
        <v>-149393.57</v>
      </c>
      <c r="D62" s="143">
        <f t="shared" si="10"/>
        <v>-169647.38</v>
      </c>
      <c r="E62" s="143">
        <f t="shared" si="10"/>
        <v>-152340.95000000001</v>
      </c>
      <c r="F62" s="398">
        <f t="shared" si="10"/>
        <v>-147781.70000000001</v>
      </c>
      <c r="G62" s="143">
        <f t="shared" si="10"/>
        <v>-232516</v>
      </c>
      <c r="H62" s="143">
        <f t="shared" ref="H62" si="11">SUM(H51:H61)</f>
        <v>-232516</v>
      </c>
      <c r="I62" s="68"/>
    </row>
    <row r="63" spans="1:12" x14ac:dyDescent="0.3">
      <c r="A63" s="46" t="s">
        <v>20</v>
      </c>
      <c r="B63" s="136"/>
      <c r="C63" s="136"/>
      <c r="D63" s="73"/>
      <c r="E63" s="73"/>
      <c r="F63" s="394"/>
      <c r="G63" s="73"/>
      <c r="H63" s="73"/>
      <c r="I63" s="8"/>
    </row>
    <row r="64" spans="1:12" x14ac:dyDescent="0.3">
      <c r="A64" s="46" t="s">
        <v>32</v>
      </c>
      <c r="B64" s="73">
        <f t="shared" ref="B64:G64" si="12">B62+B48</f>
        <v>-121442.72</v>
      </c>
      <c r="C64" s="73">
        <f t="shared" si="12"/>
        <v>-154893.57</v>
      </c>
      <c r="D64" s="73">
        <f t="shared" si="12"/>
        <v>-170577.38</v>
      </c>
      <c r="E64" s="73">
        <f t="shared" si="12"/>
        <v>-161540.95000000001</v>
      </c>
      <c r="F64" s="394">
        <f t="shared" si="12"/>
        <v>-148351.70000000001</v>
      </c>
      <c r="G64" s="73">
        <f t="shared" si="12"/>
        <v>-241716</v>
      </c>
      <c r="H64" s="73">
        <f t="shared" ref="H64" si="13">H62+H48</f>
        <v>-241716</v>
      </c>
      <c r="I64" s="8"/>
    </row>
    <row r="65" spans="1:9" ht="16.2" thickBot="1" x14ac:dyDescent="0.35">
      <c r="A65" s="46"/>
      <c r="B65" s="73"/>
      <c r="C65" s="73"/>
      <c r="D65" s="73"/>
      <c r="E65" s="73"/>
      <c r="F65" s="394"/>
      <c r="G65" s="73"/>
      <c r="H65" s="73"/>
      <c r="I65" s="8"/>
    </row>
    <row r="66" spans="1:9" ht="16.2" thickBot="1" x14ac:dyDescent="0.35">
      <c r="A66" s="24"/>
      <c r="B66" s="172" t="str">
        <f t="shared" ref="B66:I66" si="14">B1</f>
        <v>ERGEBNIS 2019</v>
      </c>
      <c r="C66" s="171" t="str">
        <f t="shared" si="14"/>
        <v>PLAN 2020</v>
      </c>
      <c r="D66" s="172" t="str">
        <f t="shared" si="14"/>
        <v>ERGEBNIS 2020</v>
      </c>
      <c r="E66" s="173" t="str">
        <f t="shared" si="14"/>
        <v>PLAN 2021</v>
      </c>
      <c r="F66" s="395" t="str">
        <f t="shared" si="14"/>
        <v>ERGEBNIS 2021</v>
      </c>
      <c r="G66" s="173" t="str">
        <f t="shared" si="14"/>
        <v>PLAN 2022</v>
      </c>
      <c r="H66" s="173" t="str">
        <f t="shared" ref="H66" si="15">H1</f>
        <v>PLAN 2023</v>
      </c>
      <c r="I66" s="171" t="str">
        <f t="shared" si="14"/>
        <v>Bemerkungen</v>
      </c>
    </row>
    <row r="67" spans="1:9" x14ac:dyDescent="0.3">
      <c r="A67" s="66" t="s">
        <v>39</v>
      </c>
      <c r="B67" s="128"/>
      <c r="C67" s="128"/>
      <c r="D67" s="127"/>
      <c r="E67" s="127"/>
      <c r="F67" s="390"/>
      <c r="G67" s="127"/>
      <c r="H67" s="127"/>
      <c r="I67" s="9"/>
    </row>
    <row r="68" spans="1:9" x14ac:dyDescent="0.3">
      <c r="A68" s="46" t="s">
        <v>40</v>
      </c>
      <c r="B68" s="128"/>
      <c r="C68" s="128"/>
      <c r="D68" s="127"/>
      <c r="E68" s="127"/>
      <c r="F68" s="390"/>
      <c r="G68" s="127"/>
      <c r="H68" s="127"/>
      <c r="I68" s="9"/>
    </row>
    <row r="69" spans="1:9" x14ac:dyDescent="0.3">
      <c r="A69" s="137" t="s">
        <v>99</v>
      </c>
      <c r="B69" s="138"/>
      <c r="C69" s="139">
        <v>0</v>
      </c>
      <c r="D69" s="140">
        <v>1000</v>
      </c>
      <c r="E69" s="384">
        <v>0</v>
      </c>
      <c r="F69" s="396"/>
      <c r="G69" s="384">
        <v>0</v>
      </c>
      <c r="H69" s="384">
        <v>0</v>
      </c>
      <c r="I69" s="456" t="s">
        <v>111</v>
      </c>
    </row>
    <row r="70" spans="1:9" x14ac:dyDescent="0.3">
      <c r="A70" s="137" t="s">
        <v>100</v>
      </c>
      <c r="B70" s="138"/>
      <c r="C70" s="139">
        <v>0</v>
      </c>
      <c r="D70" s="140">
        <v>190</v>
      </c>
      <c r="E70" s="384">
        <v>0</v>
      </c>
      <c r="F70" s="396"/>
      <c r="G70" s="384">
        <v>0</v>
      </c>
      <c r="H70" s="384">
        <v>0</v>
      </c>
      <c r="I70" s="457"/>
    </row>
    <row r="71" spans="1:9" x14ac:dyDescent="0.3">
      <c r="A71" s="137" t="s">
        <v>101</v>
      </c>
      <c r="B71" s="138"/>
      <c r="C71" s="139">
        <v>0</v>
      </c>
      <c r="D71" s="140">
        <v>-190</v>
      </c>
      <c r="E71" s="384">
        <v>0</v>
      </c>
      <c r="F71" s="396"/>
      <c r="G71" s="384">
        <v>0</v>
      </c>
      <c r="H71" s="384">
        <v>0</v>
      </c>
      <c r="I71" s="458"/>
    </row>
    <row r="72" spans="1:9" x14ac:dyDescent="0.3">
      <c r="A72" s="30" t="s">
        <v>102</v>
      </c>
      <c r="B72" s="143"/>
      <c r="C72" s="143"/>
      <c r="D72" s="143">
        <f>SUM(D69:D71)</f>
        <v>1000</v>
      </c>
      <c r="E72" s="143">
        <f t="shared" ref="E72:G72" si="16">SUM(E69:E71)</f>
        <v>0</v>
      </c>
      <c r="F72" s="398"/>
      <c r="G72" s="143">
        <f t="shared" si="16"/>
        <v>0</v>
      </c>
      <c r="H72" s="143">
        <f t="shared" ref="H72" si="17">SUM(H69:H71)</f>
        <v>0</v>
      </c>
      <c r="I72" s="68"/>
    </row>
    <row r="73" spans="1:9" x14ac:dyDescent="0.3">
      <c r="A73" s="46" t="s">
        <v>20</v>
      </c>
      <c r="B73" s="136"/>
      <c r="C73" s="136"/>
      <c r="D73" s="73"/>
      <c r="E73" s="73"/>
      <c r="F73" s="394"/>
      <c r="G73" s="73"/>
      <c r="H73" s="73"/>
      <c r="I73" s="8"/>
    </row>
    <row r="74" spans="1:9" x14ac:dyDescent="0.3">
      <c r="A74" s="46" t="s">
        <v>39</v>
      </c>
      <c r="B74" s="73">
        <f t="shared" ref="B74:C74" si="18">B72</f>
        <v>0</v>
      </c>
      <c r="C74" s="73">
        <f t="shared" si="18"/>
        <v>0</v>
      </c>
      <c r="D74" s="73">
        <f>D72</f>
        <v>1000</v>
      </c>
      <c r="E74" s="73">
        <f>E72</f>
        <v>0</v>
      </c>
      <c r="F74" s="394">
        <f>F72</f>
        <v>0</v>
      </c>
      <c r="G74" s="73">
        <f>G72</f>
        <v>0</v>
      </c>
      <c r="H74" s="73">
        <f>H72</f>
        <v>0</v>
      </c>
      <c r="I74" s="8"/>
    </row>
    <row r="75" spans="1:9" x14ac:dyDescent="0.3">
      <c r="A75" s="62" t="s">
        <v>0</v>
      </c>
      <c r="B75" s="128"/>
      <c r="C75" s="128"/>
      <c r="D75" s="127"/>
      <c r="E75" s="127"/>
      <c r="F75" s="390"/>
      <c r="G75" s="127"/>
      <c r="H75" s="127"/>
      <c r="I75" s="9"/>
    </row>
    <row r="76" spans="1:9" x14ac:dyDescent="0.3">
      <c r="A76" s="66" t="s">
        <v>46</v>
      </c>
      <c r="B76" s="128"/>
      <c r="C76" s="128"/>
      <c r="D76" s="127"/>
      <c r="E76" s="127"/>
      <c r="F76" s="390"/>
      <c r="G76" s="127"/>
      <c r="H76" s="127"/>
      <c r="I76" s="9"/>
    </row>
    <row r="77" spans="1:9" x14ac:dyDescent="0.3">
      <c r="A77" s="129" t="s">
        <v>47</v>
      </c>
      <c r="B77" s="130">
        <v>-9.6999999999999993</v>
      </c>
      <c r="C77" s="131">
        <v>0</v>
      </c>
      <c r="D77" s="132">
        <v>0</v>
      </c>
      <c r="E77" s="382">
        <v>0</v>
      </c>
      <c r="F77" s="391"/>
      <c r="G77" s="382">
        <v>0</v>
      </c>
      <c r="H77" s="382">
        <v>0</v>
      </c>
      <c r="I77" s="9"/>
    </row>
    <row r="78" spans="1:9" x14ac:dyDescent="0.3">
      <c r="A78" s="50" t="s">
        <v>20</v>
      </c>
      <c r="B78" s="147"/>
      <c r="C78" s="147"/>
      <c r="D78" s="148"/>
      <c r="E78" s="148"/>
      <c r="F78" s="400"/>
      <c r="G78" s="148"/>
      <c r="H78" s="148"/>
      <c r="I78" s="69"/>
    </row>
    <row r="79" spans="1:9" x14ac:dyDescent="0.3">
      <c r="A79" s="50" t="s">
        <v>46</v>
      </c>
      <c r="B79" s="148">
        <f t="shared" ref="B79:C79" si="19">B77</f>
        <v>-9.6999999999999993</v>
      </c>
      <c r="C79" s="148">
        <f t="shared" si="19"/>
        <v>0</v>
      </c>
      <c r="D79" s="148">
        <f>D77</f>
        <v>0</v>
      </c>
      <c r="E79" s="148">
        <f>E77</f>
        <v>0</v>
      </c>
      <c r="F79" s="400">
        <f>F77</f>
        <v>0</v>
      </c>
      <c r="G79" s="148">
        <f>G77</f>
        <v>0</v>
      </c>
      <c r="H79" s="148">
        <f>H77</f>
        <v>0</v>
      </c>
      <c r="I79" s="69"/>
    </row>
    <row r="80" spans="1:9" ht="16.2" thickBot="1" x14ac:dyDescent="0.35">
      <c r="A80" s="62"/>
      <c r="B80" s="128"/>
      <c r="C80" s="128"/>
      <c r="D80" s="127"/>
      <c r="E80" s="127"/>
      <c r="F80" s="390"/>
      <c r="G80" s="127"/>
      <c r="H80" s="127"/>
      <c r="I80" s="9"/>
    </row>
    <row r="81" spans="1:9" ht="16.2" thickBot="1" x14ac:dyDescent="0.35">
      <c r="A81" s="24"/>
      <c r="B81" s="212" t="str">
        <f t="shared" ref="B81:G81" si="20">B1</f>
        <v>ERGEBNIS 2019</v>
      </c>
      <c r="C81" s="212" t="str">
        <f t="shared" si="20"/>
        <v>PLAN 2020</v>
      </c>
      <c r="D81" s="212" t="str">
        <f t="shared" si="20"/>
        <v>ERGEBNIS 2020</v>
      </c>
      <c r="E81" s="51" t="str">
        <f t="shared" si="20"/>
        <v>PLAN 2021</v>
      </c>
      <c r="F81" s="401" t="str">
        <f t="shared" si="20"/>
        <v>ERGEBNIS 2021</v>
      </c>
      <c r="G81" s="51" t="str">
        <f t="shared" si="20"/>
        <v>PLAN 2022</v>
      </c>
      <c r="H81" s="51" t="str">
        <f t="shared" ref="H81" si="21">H1</f>
        <v>PLAN 2023</v>
      </c>
      <c r="I81" s="65"/>
    </row>
    <row r="82" spans="1:9" ht="16.2" thickBot="1" x14ac:dyDescent="0.35">
      <c r="A82" s="208" t="s">
        <v>48</v>
      </c>
      <c r="B82" s="177">
        <f t="shared" ref="B82:G82" si="22">B79+B74+B64+B40+B29+B22</f>
        <v>-8061.2599999999948</v>
      </c>
      <c r="C82" s="213">
        <f t="shared" si="22"/>
        <v>23982</v>
      </c>
      <c r="D82" s="177">
        <f t="shared" si="22"/>
        <v>10542.609999999957</v>
      </c>
      <c r="E82" s="387">
        <f t="shared" si="22"/>
        <v>0</v>
      </c>
      <c r="F82" s="402">
        <f t="shared" si="22"/>
        <v>12560.23000000001</v>
      </c>
      <c r="G82" s="387">
        <f t="shared" si="22"/>
        <v>0</v>
      </c>
      <c r="H82" s="387">
        <f t="shared" ref="H82" si="23">H79+H74+H64+H40+H29+H22</f>
        <v>0</v>
      </c>
      <c r="I82" s="67"/>
    </row>
    <row r="83" spans="1:9" ht="16.2" thickBot="1" x14ac:dyDescent="0.35">
      <c r="A83" s="209" t="s">
        <v>73</v>
      </c>
      <c r="B83" s="61">
        <f>(B56+B53+B6)*-1</f>
        <v>4945.25</v>
      </c>
      <c r="C83" s="210"/>
      <c r="D83" s="211"/>
      <c r="E83" s="210"/>
      <c r="F83" s="403"/>
      <c r="G83" s="210"/>
      <c r="H83" s="210"/>
      <c r="I83" s="9"/>
    </row>
    <row r="84" spans="1:9" ht="16.2" thickBot="1" x14ac:dyDescent="0.35">
      <c r="A84" s="46"/>
      <c r="B84" s="74"/>
      <c r="C84" s="73"/>
      <c r="D84" s="205"/>
      <c r="E84" s="73"/>
      <c r="F84" s="394"/>
      <c r="G84" s="73"/>
      <c r="H84" s="73"/>
      <c r="I84" s="67"/>
    </row>
    <row r="85" spans="1:9" x14ac:dyDescent="0.3">
      <c r="A85" s="149" t="s">
        <v>74</v>
      </c>
      <c r="B85" s="152">
        <v>8424.7999999999993</v>
      </c>
      <c r="C85" s="153"/>
      <c r="D85" s="150">
        <f>B87</f>
        <v>363.54000000000451</v>
      </c>
      <c r="E85" s="67"/>
      <c r="F85" s="404">
        <f>D87</f>
        <v>10906.149999999961</v>
      </c>
      <c r="G85" s="67"/>
      <c r="H85" s="67"/>
      <c r="I85" s="67"/>
    </row>
    <row r="86" spans="1:9" x14ac:dyDescent="0.3">
      <c r="A86" s="154" t="s">
        <v>52</v>
      </c>
      <c r="B86" s="156">
        <f>B82</f>
        <v>-8061.2599999999948</v>
      </c>
      <c r="C86" s="157"/>
      <c r="D86" s="155">
        <f>D82</f>
        <v>10542.609999999957</v>
      </c>
      <c r="E86" s="9"/>
      <c r="F86" s="405">
        <f>F82</f>
        <v>12560.23000000001</v>
      </c>
      <c r="G86" s="9"/>
      <c r="H86" s="9"/>
      <c r="I86" s="67"/>
    </row>
    <row r="87" spans="1:9" ht="16.2" thickBot="1" x14ac:dyDescent="0.35">
      <c r="A87" s="158" t="s">
        <v>75</v>
      </c>
      <c r="B87" s="159">
        <f t="shared" ref="B87" si="24">SUM(B85:B86)</f>
        <v>363.54000000000451</v>
      </c>
      <c r="C87" s="118"/>
      <c r="D87" s="159">
        <f>SUM(D85:D86)</f>
        <v>10906.149999999961</v>
      </c>
      <c r="E87" s="9"/>
      <c r="F87" s="406">
        <f>SUM(F85:F86)</f>
        <v>23466.379999999972</v>
      </c>
      <c r="G87" s="9"/>
      <c r="H87" s="9"/>
    </row>
    <row r="88" spans="1:9" x14ac:dyDescent="0.3">
      <c r="A88" s="62" t="s">
        <v>0</v>
      </c>
      <c r="B88" s="160"/>
      <c r="C88" s="160"/>
      <c r="D88" s="127"/>
      <c r="F88" s="390"/>
    </row>
    <row r="89" spans="1:9" x14ac:dyDescent="0.3">
      <c r="A89" s="381" t="s">
        <v>76</v>
      </c>
      <c r="B89" s="386"/>
      <c r="C89" s="160"/>
      <c r="D89" s="161"/>
      <c r="E89" s="161"/>
      <c r="F89" s="407"/>
      <c r="G89" s="161"/>
      <c r="H89" s="161"/>
      <c r="I89" s="9"/>
    </row>
    <row r="90" spans="1:9" x14ac:dyDescent="0.3">
      <c r="A90" s="62"/>
      <c r="C90" s="160"/>
      <c r="E90" s="127"/>
      <c r="F90" s="390"/>
      <c r="G90" s="127"/>
      <c r="H90" s="127"/>
      <c r="I90" s="9"/>
    </row>
    <row r="91" spans="1:9" x14ac:dyDescent="0.3">
      <c r="A91" s="410"/>
      <c r="B91" s="242"/>
      <c r="C91" s="410"/>
      <c r="D91" s="410"/>
      <c r="E91" s="408"/>
      <c r="F91" s="126"/>
    </row>
    <row r="92" spans="1:9" x14ac:dyDescent="0.3">
      <c r="A92" s="419"/>
      <c r="B92" s="420"/>
      <c r="C92" s="419"/>
      <c r="D92" s="421"/>
      <c r="E92" s="422"/>
      <c r="F92" s="419"/>
    </row>
    <row r="93" spans="1:9" x14ac:dyDescent="0.3">
      <c r="A93" s="419"/>
      <c r="B93" s="420"/>
      <c r="C93" s="419"/>
      <c r="D93" s="421"/>
      <c r="E93" s="422"/>
      <c r="F93" s="419"/>
    </row>
    <row r="94" spans="1:9" x14ac:dyDescent="0.3">
      <c r="A94" s="419"/>
      <c r="B94" s="419"/>
      <c r="C94" s="419"/>
      <c r="D94" s="421"/>
      <c r="E94" s="422"/>
      <c r="F94" s="422"/>
    </row>
    <row r="95" spans="1:9" x14ac:dyDescent="0.3">
      <c r="A95" s="419"/>
      <c r="B95" s="419"/>
      <c r="C95" s="419"/>
      <c r="D95" s="421"/>
      <c r="E95" s="422"/>
      <c r="F95" s="422"/>
    </row>
    <row r="96" spans="1:9" x14ac:dyDescent="0.3">
      <c r="A96" s="419"/>
      <c r="B96" s="419"/>
      <c r="C96" s="419"/>
      <c r="D96" s="421"/>
      <c r="E96" s="422"/>
      <c r="F96" s="422"/>
    </row>
    <row r="97" spans="1:6" x14ac:dyDescent="0.3">
      <c r="A97" s="419"/>
      <c r="B97" s="419"/>
      <c r="C97" s="419"/>
      <c r="D97" s="421"/>
      <c r="E97" s="422"/>
      <c r="F97" s="422"/>
    </row>
    <row r="98" spans="1:6" x14ac:dyDescent="0.3">
      <c r="A98" s="419"/>
      <c r="B98" s="419"/>
      <c r="C98" s="419"/>
      <c r="D98" s="421"/>
      <c r="E98" s="422"/>
      <c r="F98" s="422"/>
    </row>
    <row r="99" spans="1:6" x14ac:dyDescent="0.3">
      <c r="A99" s="419"/>
      <c r="B99" s="419"/>
      <c r="C99" s="419"/>
      <c r="D99" s="421"/>
      <c r="E99" s="422"/>
      <c r="F99" s="422"/>
    </row>
    <row r="100" spans="1:6" x14ac:dyDescent="0.3">
      <c r="A100" s="419"/>
      <c r="B100" s="419"/>
      <c r="C100" s="419"/>
      <c r="D100" s="421"/>
      <c r="E100" s="422"/>
      <c r="F100" s="422"/>
    </row>
    <row r="101" spans="1:6" x14ac:dyDescent="0.3">
      <c r="A101" s="419"/>
      <c r="B101" s="419"/>
      <c r="C101" s="419"/>
      <c r="D101" s="419"/>
      <c r="E101" s="422"/>
      <c r="F101" s="422"/>
    </row>
    <row r="102" spans="1:6" x14ac:dyDescent="0.3">
      <c r="A102" s="419"/>
      <c r="B102" s="419"/>
      <c r="C102" s="419"/>
      <c r="D102" s="419"/>
      <c r="E102" s="419"/>
      <c r="F102" s="422"/>
    </row>
  </sheetData>
  <mergeCells count="1">
    <mergeCell ref="I69:I71"/>
  </mergeCells>
  <pageMargins left="0.7" right="0.7" top="0.96" bottom="0.78740157499999996" header="0.3" footer="0.3"/>
  <pageSetup paperSize="9" scale="50" orientation="portrait" r:id="rId1"/>
  <headerFooter>
    <oddHeader>&amp;C&amp;"-,Fett"&amp;24BFA-Tauziehen  - Abschluss und Haushaltsplan&amp;"-,Standard"&amp;11
&amp;"-,Fett"&amp;18Ergebnis 2019 - 2021 und Haushaltspan 2022</oddHeader>
    <oddFooter>&amp;LTauziehen&amp;C&amp;D&amp;RSeite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4A5D4-5228-4493-91B2-A65A80ADED06}">
  <sheetPr>
    <tabColor rgb="FF0070C0"/>
  </sheetPr>
  <dimension ref="A1:K101"/>
  <sheetViews>
    <sheetView view="pageLayout" zoomScale="80" zoomScaleNormal="100" zoomScaleSheetLayoutView="70" zoomScalePageLayoutView="80" workbookViewId="0">
      <selection activeCell="D65" sqref="D65"/>
    </sheetView>
  </sheetViews>
  <sheetFormatPr baseColWidth="10" defaultRowHeight="15.6" x14ac:dyDescent="0.3"/>
  <cols>
    <col min="1" max="1" width="41.109375" style="126" customWidth="1"/>
    <col min="2" max="5" width="16.109375" style="126" customWidth="1"/>
    <col min="6" max="6" width="16.109375" style="408" customWidth="1"/>
    <col min="7" max="7" width="16.109375" style="126" customWidth="1"/>
    <col min="8" max="8" width="21.5546875" style="163" customWidth="1"/>
    <col min="9" max="10" width="11.5546875" style="126"/>
    <col min="11" max="11" width="14.33203125" style="126" bestFit="1" customWidth="1"/>
    <col min="12" max="16384" width="11.5546875" style="126"/>
  </cols>
  <sheetData>
    <row r="1" spans="1:8" ht="16.2" thickBot="1" x14ac:dyDescent="0.35">
      <c r="A1" s="24"/>
      <c r="B1" s="125" t="s">
        <v>63</v>
      </c>
      <c r="C1" s="171" t="s">
        <v>55</v>
      </c>
      <c r="D1" s="172" t="s">
        <v>113</v>
      </c>
      <c r="E1" s="173" t="s">
        <v>93</v>
      </c>
      <c r="F1" s="389" t="s">
        <v>197</v>
      </c>
      <c r="G1" s="173" t="s">
        <v>94</v>
      </c>
      <c r="H1" s="174" t="s">
        <v>109</v>
      </c>
    </row>
    <row r="2" spans="1:8" x14ac:dyDescent="0.3">
      <c r="A2" s="66" t="s">
        <v>1</v>
      </c>
      <c r="B2" s="127"/>
      <c r="C2" s="128"/>
      <c r="D2" s="127"/>
      <c r="E2" s="127"/>
      <c r="F2" s="390"/>
      <c r="G2" s="127"/>
      <c r="H2" s="9"/>
    </row>
    <row r="3" spans="1:8" x14ac:dyDescent="0.3">
      <c r="A3" s="46" t="s">
        <v>2</v>
      </c>
      <c r="B3" s="128"/>
      <c r="C3" s="128"/>
      <c r="D3" s="127"/>
      <c r="E3" s="127"/>
      <c r="F3" s="390"/>
      <c r="G3" s="127"/>
      <c r="H3" s="9"/>
    </row>
    <row r="4" spans="1:8" x14ac:dyDescent="0.3">
      <c r="A4" s="129" t="s">
        <v>64</v>
      </c>
      <c r="B4" s="130">
        <v>4020</v>
      </c>
      <c r="C4" s="131">
        <v>7300</v>
      </c>
      <c r="D4" s="132">
        <v>4132.5</v>
      </c>
      <c r="E4" s="382">
        <v>4500</v>
      </c>
      <c r="F4" s="391">
        <v>2032.5</v>
      </c>
      <c r="G4" s="382">
        <v>4500</v>
      </c>
      <c r="H4" s="164"/>
    </row>
    <row r="5" spans="1:8" x14ac:dyDescent="0.3">
      <c r="A5" s="129" t="s">
        <v>105</v>
      </c>
      <c r="B5" s="130">
        <v>1387.75</v>
      </c>
      <c r="C5" s="131">
        <v>1300</v>
      </c>
      <c r="D5" s="133">
        <v>1019.55</v>
      </c>
      <c r="E5" s="383">
        <v>1500</v>
      </c>
      <c r="F5" s="391">
        <v>908.6</v>
      </c>
      <c r="G5" s="383">
        <v>1500</v>
      </c>
      <c r="H5" s="164"/>
    </row>
    <row r="6" spans="1:8" x14ac:dyDescent="0.3">
      <c r="A6" s="129" t="s">
        <v>65</v>
      </c>
      <c r="B6" s="130">
        <v>110000</v>
      </c>
      <c r="C6" s="218">
        <v>169755.57</v>
      </c>
      <c r="D6" s="132">
        <v>169755.57</v>
      </c>
      <c r="E6" s="382">
        <v>153200.95000000001</v>
      </c>
      <c r="F6" s="391">
        <v>153200.95000000001</v>
      </c>
      <c r="G6" s="382">
        <v>380000</v>
      </c>
      <c r="H6" s="164" t="s">
        <v>106</v>
      </c>
    </row>
    <row r="7" spans="1:8" x14ac:dyDescent="0.3">
      <c r="A7" s="207" t="s">
        <v>66</v>
      </c>
      <c r="B7" s="144">
        <v>106400</v>
      </c>
      <c r="C7" s="144">
        <f>'Erg. DRTV '!D9</f>
        <v>122081</v>
      </c>
      <c r="D7" s="145">
        <f>'Erg. DRTV '!E9</f>
        <v>122081</v>
      </c>
      <c r="E7" s="145">
        <f>'Erg. DRTV '!F9</f>
        <v>137261</v>
      </c>
      <c r="F7" s="392">
        <f>'Erg. DRTV '!G9</f>
        <v>137261</v>
      </c>
      <c r="G7" s="145">
        <f>'Erg. DRTV '!H9</f>
        <v>245000</v>
      </c>
      <c r="H7" s="243" t="s">
        <v>106</v>
      </c>
    </row>
    <row r="8" spans="1:8" x14ac:dyDescent="0.3">
      <c r="A8" s="129" t="s">
        <v>89</v>
      </c>
      <c r="B8" s="130">
        <v>2178</v>
      </c>
      <c r="C8" s="131">
        <v>2200</v>
      </c>
      <c r="D8" s="132">
        <v>2168.2199999999998</v>
      </c>
      <c r="E8" s="382">
        <v>2500</v>
      </c>
      <c r="F8" s="391">
        <v>2728.05</v>
      </c>
      <c r="G8" s="382">
        <v>2500</v>
      </c>
      <c r="H8" s="164"/>
    </row>
    <row r="9" spans="1:8" x14ac:dyDescent="0.3">
      <c r="A9" s="129" t="s">
        <v>7</v>
      </c>
      <c r="B9" s="130"/>
      <c r="C9" s="131">
        <v>200</v>
      </c>
      <c r="D9" s="132"/>
      <c r="E9" s="382">
        <v>200</v>
      </c>
      <c r="F9" s="391"/>
      <c r="G9" s="382">
        <v>200</v>
      </c>
      <c r="H9" s="164"/>
    </row>
    <row r="10" spans="1:8" x14ac:dyDescent="0.3">
      <c r="A10" s="10" t="s">
        <v>8</v>
      </c>
      <c r="B10" s="135">
        <f t="shared" ref="B10:G10" si="0">SUM(B4:B9)-B7</f>
        <v>117585.75</v>
      </c>
      <c r="C10" s="135">
        <f t="shared" si="0"/>
        <v>180755.57</v>
      </c>
      <c r="D10" s="135">
        <f t="shared" si="0"/>
        <v>177075.83999999997</v>
      </c>
      <c r="E10" s="135">
        <f t="shared" si="0"/>
        <v>161900.95000000001</v>
      </c>
      <c r="F10" s="393">
        <f t="shared" si="0"/>
        <v>158870.10000000003</v>
      </c>
      <c r="G10" s="135">
        <f t="shared" si="0"/>
        <v>388700</v>
      </c>
      <c r="H10" s="67"/>
    </row>
    <row r="11" spans="1:8" x14ac:dyDescent="0.3">
      <c r="A11" s="62" t="s">
        <v>0</v>
      </c>
      <c r="B11" s="128"/>
      <c r="C11" s="128"/>
      <c r="D11" s="127"/>
      <c r="E11" s="127"/>
      <c r="F11" s="390"/>
      <c r="G11" s="127"/>
      <c r="H11" s="9"/>
    </row>
    <row r="12" spans="1:8" x14ac:dyDescent="0.3">
      <c r="A12" s="46" t="s">
        <v>9</v>
      </c>
      <c r="B12" s="128"/>
      <c r="C12" s="128"/>
      <c r="D12" s="127"/>
      <c r="E12" s="127"/>
      <c r="F12" s="390"/>
      <c r="G12" s="127"/>
      <c r="H12" s="9"/>
    </row>
    <row r="13" spans="1:8" x14ac:dyDescent="0.3">
      <c r="A13" s="129" t="s">
        <v>11</v>
      </c>
      <c r="B13" s="130"/>
      <c r="C13" s="131">
        <v>-200</v>
      </c>
      <c r="D13" s="132"/>
      <c r="E13" s="382">
        <v>-200</v>
      </c>
      <c r="F13" s="391"/>
      <c r="G13" s="382">
        <v>-200</v>
      </c>
      <c r="H13" s="164"/>
    </row>
    <row r="14" spans="1:8" x14ac:dyDescent="0.3">
      <c r="A14" s="129" t="s">
        <v>12</v>
      </c>
      <c r="B14" s="130">
        <v>-2879.1</v>
      </c>
      <c r="C14" s="131">
        <v>-1500</v>
      </c>
      <c r="D14" s="132">
        <v>-984</v>
      </c>
      <c r="E14" s="382">
        <v>-3500</v>
      </c>
      <c r="F14" s="391">
        <v>-308.39999999999998</v>
      </c>
      <c r="G14" s="382">
        <v>-3500</v>
      </c>
      <c r="H14" s="164" t="s">
        <v>107</v>
      </c>
    </row>
    <row r="15" spans="1:8" x14ac:dyDescent="0.3">
      <c r="A15" s="129" t="s">
        <v>13</v>
      </c>
      <c r="B15" s="130"/>
      <c r="C15" s="131">
        <v>-400</v>
      </c>
      <c r="D15" s="132">
        <v>-413</v>
      </c>
      <c r="E15" s="382">
        <v>-450</v>
      </c>
      <c r="F15" s="391">
        <v>-405</v>
      </c>
      <c r="G15" s="382">
        <v>-450</v>
      </c>
      <c r="H15" s="164"/>
    </row>
    <row r="16" spans="1:8" x14ac:dyDescent="0.3">
      <c r="A16" s="129" t="s">
        <v>14</v>
      </c>
      <c r="B16" s="130"/>
      <c r="C16" s="131"/>
      <c r="D16" s="132"/>
      <c r="E16" s="382"/>
      <c r="F16" s="391"/>
      <c r="G16" s="382"/>
      <c r="H16" s="164"/>
    </row>
    <row r="17" spans="1:8" x14ac:dyDescent="0.3">
      <c r="A17" s="129" t="s">
        <v>16</v>
      </c>
      <c r="B17" s="130"/>
      <c r="C17" s="131"/>
      <c r="D17" s="132"/>
      <c r="E17" s="382"/>
      <c r="F17" s="391"/>
      <c r="G17" s="382"/>
      <c r="H17" s="164"/>
    </row>
    <row r="18" spans="1:8" x14ac:dyDescent="0.3">
      <c r="A18" s="129" t="s">
        <v>17</v>
      </c>
      <c r="B18" s="130">
        <v>-3631.77</v>
      </c>
      <c r="C18" s="131">
        <v>-3700</v>
      </c>
      <c r="D18" s="132">
        <v>-1447.99</v>
      </c>
      <c r="E18" s="382">
        <v>-2000</v>
      </c>
      <c r="F18" s="391">
        <v>-296.51</v>
      </c>
      <c r="G18" s="382">
        <v>-2000</v>
      </c>
      <c r="H18" s="164"/>
    </row>
    <row r="19" spans="1:8" x14ac:dyDescent="0.3">
      <c r="A19" s="129" t="s">
        <v>18</v>
      </c>
      <c r="B19" s="130">
        <v>-41.3</v>
      </c>
      <c r="C19" s="131">
        <v>0</v>
      </c>
      <c r="D19" s="132">
        <v>-257.89999999999998</v>
      </c>
      <c r="E19" s="382">
        <v>-200</v>
      </c>
      <c r="F19" s="391">
        <v>-22.32</v>
      </c>
      <c r="G19" s="382">
        <v>-200</v>
      </c>
      <c r="H19" s="164"/>
    </row>
    <row r="20" spans="1:8" x14ac:dyDescent="0.3">
      <c r="A20" s="10" t="s">
        <v>19</v>
      </c>
      <c r="B20" s="135">
        <f t="shared" ref="B20:D20" si="1">SUM(B13:B19)</f>
        <v>-6552.17</v>
      </c>
      <c r="C20" s="135">
        <f t="shared" si="1"/>
        <v>-5800</v>
      </c>
      <c r="D20" s="135">
        <f t="shared" si="1"/>
        <v>-3102.89</v>
      </c>
      <c r="E20" s="135">
        <f>SUM(E13:E19)</f>
        <v>-6350</v>
      </c>
      <c r="F20" s="393">
        <f>SUM(F13:F19)</f>
        <v>-1032.23</v>
      </c>
      <c r="G20" s="135">
        <f>SUM(G13:G19)</f>
        <v>-6350</v>
      </c>
      <c r="H20" s="67"/>
    </row>
    <row r="21" spans="1:8" x14ac:dyDescent="0.3">
      <c r="A21" s="46" t="s">
        <v>20</v>
      </c>
      <c r="B21" s="136"/>
      <c r="C21" s="136"/>
      <c r="D21" s="73"/>
      <c r="E21" s="73"/>
      <c r="F21" s="394"/>
      <c r="G21" s="73"/>
      <c r="H21" s="8"/>
    </row>
    <row r="22" spans="1:8" x14ac:dyDescent="0.3">
      <c r="A22" s="46" t="s">
        <v>1</v>
      </c>
      <c r="B22" s="73">
        <f t="shared" ref="B22:D22" si="2">B10+B20</f>
        <v>111033.58</v>
      </c>
      <c r="C22" s="73">
        <f t="shared" si="2"/>
        <v>174955.57</v>
      </c>
      <c r="D22" s="73">
        <f t="shared" si="2"/>
        <v>173972.94999999995</v>
      </c>
      <c r="E22" s="73">
        <f>E10+E20</f>
        <v>155550.95000000001</v>
      </c>
      <c r="F22" s="394">
        <f>F10+F20</f>
        <v>157837.87000000002</v>
      </c>
      <c r="G22" s="73">
        <f>G10+G20</f>
        <v>382350</v>
      </c>
      <c r="H22" s="8"/>
    </row>
    <row r="23" spans="1:8" x14ac:dyDescent="0.3">
      <c r="A23" s="62" t="s">
        <v>0</v>
      </c>
      <c r="B23" s="128"/>
      <c r="C23" s="128"/>
      <c r="D23" s="127"/>
      <c r="E23" s="127"/>
      <c r="F23" s="390"/>
      <c r="G23" s="127"/>
      <c r="H23" s="9"/>
    </row>
    <row r="24" spans="1:8" x14ac:dyDescent="0.3">
      <c r="A24" s="66" t="s">
        <v>21</v>
      </c>
      <c r="B24" s="128"/>
      <c r="C24" s="128"/>
      <c r="D24" s="127"/>
      <c r="E24" s="127"/>
      <c r="F24" s="390"/>
      <c r="G24" s="127"/>
      <c r="H24" s="9"/>
    </row>
    <row r="25" spans="1:8" x14ac:dyDescent="0.3">
      <c r="A25" s="46" t="s">
        <v>22</v>
      </c>
      <c r="B25" s="128"/>
      <c r="C25" s="128"/>
      <c r="D25" s="127"/>
      <c r="E25" s="127"/>
      <c r="F25" s="390"/>
      <c r="G25" s="127"/>
      <c r="H25" s="9"/>
    </row>
    <row r="26" spans="1:8" x14ac:dyDescent="0.3">
      <c r="A26" s="129" t="s">
        <v>23</v>
      </c>
      <c r="B26" s="130">
        <v>2414.6999999999998</v>
      </c>
      <c r="C26" s="131">
        <v>4000</v>
      </c>
      <c r="D26" s="132">
        <v>6203.44</v>
      </c>
      <c r="E26" s="382">
        <v>6050</v>
      </c>
      <c r="F26" s="391">
        <v>3131.18</v>
      </c>
      <c r="G26" s="382">
        <v>6050</v>
      </c>
      <c r="H26" s="164"/>
    </row>
    <row r="27" spans="1:8" x14ac:dyDescent="0.3">
      <c r="A27" s="10" t="s">
        <v>24</v>
      </c>
      <c r="B27" s="135">
        <f t="shared" ref="B27:C27" si="3">SUM(B26)</f>
        <v>2414.6999999999998</v>
      </c>
      <c r="C27" s="135">
        <f t="shared" si="3"/>
        <v>4000</v>
      </c>
      <c r="D27" s="135">
        <f>SUM(D26)</f>
        <v>6203.44</v>
      </c>
      <c r="E27" s="135">
        <f>SUM(E26)</f>
        <v>6050</v>
      </c>
      <c r="F27" s="393">
        <f>SUM(F26)</f>
        <v>3131.18</v>
      </c>
      <c r="G27" s="135">
        <f>SUM(G26)</f>
        <v>6050</v>
      </c>
      <c r="H27" s="67"/>
    </row>
    <row r="28" spans="1:8" x14ac:dyDescent="0.3">
      <c r="A28" s="46" t="s">
        <v>20</v>
      </c>
      <c r="B28" s="136"/>
      <c r="C28" s="136"/>
      <c r="D28" s="73"/>
      <c r="E28" s="73"/>
      <c r="F28" s="394"/>
      <c r="G28" s="73"/>
      <c r="H28" s="8"/>
    </row>
    <row r="29" spans="1:8" x14ac:dyDescent="0.3">
      <c r="A29" s="46" t="s">
        <v>21</v>
      </c>
      <c r="B29" s="73">
        <f t="shared" ref="B29:C29" si="4">B27</f>
        <v>2414.6999999999998</v>
      </c>
      <c r="C29" s="73">
        <f t="shared" si="4"/>
        <v>4000</v>
      </c>
      <c r="D29" s="73">
        <f>D27</f>
        <v>6203.44</v>
      </c>
      <c r="E29" s="73">
        <f>E27</f>
        <v>6050</v>
      </c>
      <c r="F29" s="394">
        <f>F27</f>
        <v>3131.18</v>
      </c>
      <c r="G29" s="73">
        <f>G27</f>
        <v>6050</v>
      </c>
      <c r="H29" s="8"/>
    </row>
    <row r="30" spans="1:8" x14ac:dyDescent="0.3">
      <c r="A30" s="62" t="s">
        <v>0</v>
      </c>
      <c r="B30" s="128"/>
      <c r="C30" s="128"/>
      <c r="D30" s="127"/>
      <c r="E30" s="127"/>
      <c r="F30" s="390"/>
      <c r="G30" s="127"/>
      <c r="H30" s="9"/>
    </row>
    <row r="31" spans="1:8" x14ac:dyDescent="0.3">
      <c r="A31" s="66" t="s">
        <v>25</v>
      </c>
      <c r="B31" s="128"/>
      <c r="C31" s="128"/>
      <c r="D31" s="127"/>
      <c r="E31" s="127"/>
      <c r="F31" s="390"/>
      <c r="G31" s="127"/>
      <c r="H31" s="9"/>
    </row>
    <row r="32" spans="1:8" x14ac:dyDescent="0.3">
      <c r="A32" s="46" t="s">
        <v>26</v>
      </c>
      <c r="B32" s="128"/>
      <c r="C32" s="128"/>
      <c r="D32" s="127"/>
      <c r="E32" s="127"/>
      <c r="F32" s="390"/>
      <c r="G32" s="127"/>
      <c r="H32" s="9"/>
    </row>
    <row r="33" spans="1:8" x14ac:dyDescent="0.3">
      <c r="A33" s="129" t="s">
        <v>27</v>
      </c>
      <c r="B33" s="130">
        <v>0</v>
      </c>
      <c r="C33" s="131">
        <v>0</v>
      </c>
      <c r="D33" s="132"/>
      <c r="E33" s="382">
        <v>0</v>
      </c>
      <c r="F33" s="391">
        <v>0</v>
      </c>
      <c r="G33" s="382">
        <v>0</v>
      </c>
      <c r="H33" s="164"/>
    </row>
    <row r="34" spans="1:8" x14ac:dyDescent="0.3">
      <c r="A34" s="10" t="s">
        <v>28</v>
      </c>
      <c r="B34" s="135">
        <f t="shared" ref="B34:C34" si="5">B33</f>
        <v>0</v>
      </c>
      <c r="C34" s="135">
        <f t="shared" si="5"/>
        <v>0</v>
      </c>
      <c r="D34" s="135">
        <f>D33</f>
        <v>0</v>
      </c>
      <c r="E34" s="135">
        <f>E33</f>
        <v>0</v>
      </c>
      <c r="F34" s="393">
        <f>F33</f>
        <v>0</v>
      </c>
      <c r="G34" s="135">
        <f>G33</f>
        <v>0</v>
      </c>
      <c r="H34" s="67"/>
    </row>
    <row r="35" spans="1:8" x14ac:dyDescent="0.3">
      <c r="A35" s="62" t="s">
        <v>0</v>
      </c>
      <c r="B35" s="128"/>
      <c r="C35" s="128"/>
      <c r="D35" s="127"/>
      <c r="E35" s="127"/>
      <c r="F35" s="390"/>
      <c r="G35" s="127"/>
      <c r="H35" s="9"/>
    </row>
    <row r="36" spans="1:8" x14ac:dyDescent="0.3">
      <c r="A36" s="46" t="s">
        <v>29</v>
      </c>
      <c r="B36" s="128"/>
      <c r="C36" s="128"/>
      <c r="D36" s="127"/>
      <c r="E36" s="127"/>
      <c r="F36" s="390"/>
      <c r="G36" s="127"/>
      <c r="H36" s="9"/>
    </row>
    <row r="37" spans="1:8" x14ac:dyDescent="0.3">
      <c r="A37" s="129" t="s">
        <v>30</v>
      </c>
      <c r="B37" s="130">
        <v>-57.12</v>
      </c>
      <c r="C37" s="131">
        <v>-80</v>
      </c>
      <c r="D37" s="132">
        <v>-56.4</v>
      </c>
      <c r="E37" s="382">
        <v>-60</v>
      </c>
      <c r="F37" s="391">
        <v>-57.12</v>
      </c>
      <c r="G37" s="382">
        <v>-60</v>
      </c>
      <c r="H37" s="164"/>
    </row>
    <row r="38" spans="1:8" x14ac:dyDescent="0.3">
      <c r="A38" s="10" t="s">
        <v>31</v>
      </c>
      <c r="B38" s="135">
        <f t="shared" ref="B38:C38" si="6">B37</f>
        <v>-57.12</v>
      </c>
      <c r="C38" s="135">
        <f t="shared" si="6"/>
        <v>-80</v>
      </c>
      <c r="D38" s="135">
        <f>D37</f>
        <v>-56.4</v>
      </c>
      <c r="E38" s="135">
        <f>E37</f>
        <v>-60</v>
      </c>
      <c r="F38" s="393">
        <f>F37</f>
        <v>-57.12</v>
      </c>
      <c r="G38" s="135">
        <f>G37</f>
        <v>-60</v>
      </c>
      <c r="H38" s="67"/>
    </row>
    <row r="39" spans="1:8" x14ac:dyDescent="0.3">
      <c r="A39" s="46" t="s">
        <v>20</v>
      </c>
      <c r="B39" s="136"/>
      <c r="C39" s="136"/>
      <c r="D39" s="73"/>
      <c r="E39" s="73"/>
      <c r="F39" s="394"/>
      <c r="G39" s="73"/>
      <c r="H39" s="8"/>
    </row>
    <row r="40" spans="1:8" x14ac:dyDescent="0.3">
      <c r="A40" s="46" t="s">
        <v>25</v>
      </c>
      <c r="B40" s="73">
        <f t="shared" ref="B40:C40" si="7">B34+B38</f>
        <v>-57.12</v>
      </c>
      <c r="C40" s="73">
        <f t="shared" si="7"/>
        <v>-80</v>
      </c>
      <c r="D40" s="73">
        <f>D34+D38</f>
        <v>-56.4</v>
      </c>
      <c r="E40" s="73">
        <f>E34+E38</f>
        <v>-60</v>
      </c>
      <c r="F40" s="394">
        <f>F34+F38</f>
        <v>-57.12</v>
      </c>
      <c r="G40" s="73">
        <f>G34+G38</f>
        <v>-60</v>
      </c>
      <c r="H40" s="8"/>
    </row>
    <row r="41" spans="1:8" x14ac:dyDescent="0.3">
      <c r="A41" s="62" t="s">
        <v>0</v>
      </c>
      <c r="B41" s="128"/>
      <c r="C41" s="128"/>
      <c r="D41" s="127"/>
      <c r="E41" s="127"/>
      <c r="F41" s="390"/>
      <c r="G41" s="127"/>
      <c r="H41" s="9"/>
    </row>
    <row r="42" spans="1:8" x14ac:dyDescent="0.3">
      <c r="A42" s="66" t="s">
        <v>32</v>
      </c>
      <c r="B42" s="128"/>
      <c r="C42" s="128"/>
      <c r="D42" s="127"/>
      <c r="E42" s="127"/>
      <c r="F42" s="390"/>
      <c r="G42" s="127"/>
      <c r="H42" s="9"/>
    </row>
    <row r="43" spans="1:8" x14ac:dyDescent="0.3">
      <c r="A43" s="46" t="s">
        <v>33</v>
      </c>
      <c r="B43" s="128"/>
      <c r="C43" s="128"/>
      <c r="D43" s="127"/>
      <c r="E43" s="127"/>
      <c r="F43" s="390"/>
      <c r="G43" s="127"/>
      <c r="H43" s="9"/>
    </row>
    <row r="44" spans="1:8" x14ac:dyDescent="0.3">
      <c r="A44" s="137" t="s">
        <v>97</v>
      </c>
      <c r="B44" s="138">
        <v>-243</v>
      </c>
      <c r="C44" s="139">
        <v>-500</v>
      </c>
      <c r="D44" s="140">
        <v>-930</v>
      </c>
      <c r="E44" s="384">
        <v>-700</v>
      </c>
      <c r="F44" s="396">
        <v>-570</v>
      </c>
      <c r="G44" s="384">
        <v>-700</v>
      </c>
      <c r="H44" s="113"/>
    </row>
    <row r="45" spans="1:8" x14ac:dyDescent="0.3">
      <c r="A45" s="207" t="s">
        <v>69</v>
      </c>
      <c r="B45" s="144">
        <v>-109559.91</v>
      </c>
      <c r="C45" s="144">
        <f>'Erg. DRTV '!D49</f>
        <v>-126145</v>
      </c>
      <c r="D45" s="145">
        <f>'Erg. DRTV '!E49</f>
        <v>-129266.83</v>
      </c>
      <c r="E45" s="145">
        <f>'Erg. DRTV '!F49</f>
        <v>-138271.67000000001</v>
      </c>
      <c r="F45" s="392">
        <f>'Erg. DRTV '!G49</f>
        <v>-138311.67000000001</v>
      </c>
      <c r="G45" s="145">
        <f>'Erg. DRTV '!H54</f>
        <v>-247004</v>
      </c>
      <c r="H45" s="164" t="s">
        <v>106</v>
      </c>
    </row>
    <row r="46" spans="1:8" x14ac:dyDescent="0.3">
      <c r="A46" s="137" t="s">
        <v>110</v>
      </c>
      <c r="B46" s="141"/>
      <c r="C46" s="141"/>
      <c r="D46" s="142"/>
      <c r="E46" s="384">
        <v>-3500</v>
      </c>
      <c r="F46" s="397"/>
      <c r="G46" s="384">
        <v>-3500</v>
      </c>
      <c r="H46" s="113" t="s">
        <v>119</v>
      </c>
    </row>
    <row r="47" spans="1:8" x14ac:dyDescent="0.3">
      <c r="A47" s="137" t="s">
        <v>112</v>
      </c>
      <c r="B47" s="138">
        <v>-2765.8</v>
      </c>
      <c r="C47" s="139">
        <v>-5000</v>
      </c>
      <c r="D47" s="140"/>
      <c r="E47" s="384">
        <v>-5000</v>
      </c>
      <c r="F47" s="396"/>
      <c r="G47" s="384">
        <v>-5000</v>
      </c>
      <c r="H47" s="113"/>
    </row>
    <row r="48" spans="1:8" x14ac:dyDescent="0.3">
      <c r="A48" s="30" t="s">
        <v>104</v>
      </c>
      <c r="B48" s="143">
        <f t="shared" ref="B48:D48" si="8">SUM(B44:B47)-B45</f>
        <v>-3008.8000000000029</v>
      </c>
      <c r="C48" s="143">
        <f t="shared" si="8"/>
        <v>-5500</v>
      </c>
      <c r="D48" s="143">
        <f t="shared" si="8"/>
        <v>-930</v>
      </c>
      <c r="E48" s="143">
        <f>SUM(E44:E47)-E45</f>
        <v>-9200</v>
      </c>
      <c r="F48" s="398">
        <f>SUM(F44:F47)-F45</f>
        <v>-570</v>
      </c>
      <c r="G48" s="143">
        <f>SUM(G44:G47)-G45</f>
        <v>-9200</v>
      </c>
      <c r="H48" s="68"/>
    </row>
    <row r="49" spans="1:11" x14ac:dyDescent="0.3">
      <c r="A49" s="124"/>
      <c r="B49" s="128"/>
      <c r="C49" s="128"/>
      <c r="D49" s="128"/>
      <c r="E49" s="128"/>
      <c r="F49" s="390"/>
      <c r="G49" s="128"/>
      <c r="H49" s="9"/>
    </row>
    <row r="50" spans="1:11" x14ac:dyDescent="0.3">
      <c r="A50" s="46" t="s">
        <v>35</v>
      </c>
      <c r="B50" s="128"/>
      <c r="C50" s="128"/>
      <c r="D50" s="127"/>
      <c r="E50" s="127"/>
      <c r="F50" s="390"/>
      <c r="G50" s="127"/>
      <c r="H50" s="9"/>
    </row>
    <row r="51" spans="1:11" x14ac:dyDescent="0.3">
      <c r="A51" s="129" t="s">
        <v>67</v>
      </c>
      <c r="B51" s="144"/>
      <c r="C51" s="144"/>
      <c r="D51" s="145"/>
      <c r="E51" s="145"/>
      <c r="F51" s="392"/>
      <c r="G51" s="145"/>
      <c r="H51" s="164"/>
    </row>
    <row r="52" spans="1:11" x14ac:dyDescent="0.3">
      <c r="A52" s="129" t="s">
        <v>68</v>
      </c>
      <c r="B52" s="130">
        <v>1860</v>
      </c>
      <c r="C52" s="131">
        <v>2000</v>
      </c>
      <c r="D52" s="132">
        <v>625</v>
      </c>
      <c r="E52" s="382">
        <v>2060</v>
      </c>
      <c r="F52" s="391">
        <v>575</v>
      </c>
      <c r="G52" s="382">
        <v>2060</v>
      </c>
      <c r="H52" s="164"/>
    </row>
    <row r="53" spans="1:11" x14ac:dyDescent="0.3">
      <c r="A53" s="129" t="s">
        <v>118</v>
      </c>
      <c r="B53" s="130">
        <v>23756.5</v>
      </c>
      <c r="C53" s="218">
        <v>29000</v>
      </c>
      <c r="D53" s="132">
        <v>5187.0600000000004</v>
      </c>
      <c r="E53" s="416">
        <v>21725.919999999998</v>
      </c>
      <c r="F53" s="391">
        <v>21725.919999999998</v>
      </c>
      <c r="G53" s="382">
        <v>7252</v>
      </c>
      <c r="H53" s="164"/>
    </row>
    <row r="54" spans="1:11" x14ac:dyDescent="0.3">
      <c r="A54" s="129" t="s">
        <v>202</v>
      </c>
      <c r="B54" s="130"/>
      <c r="C54" s="146"/>
      <c r="D54" s="132"/>
      <c r="E54" s="382"/>
      <c r="F54" s="391">
        <v>16310</v>
      </c>
      <c r="G54" s="382"/>
      <c r="H54" s="164"/>
    </row>
    <row r="55" spans="1:11" s="216" customFormat="1" x14ac:dyDescent="0.3">
      <c r="A55" s="214"/>
      <c r="B55" s="185"/>
      <c r="C55" s="185"/>
      <c r="D55" s="184"/>
      <c r="E55" s="184"/>
      <c r="F55" s="399"/>
      <c r="G55" s="184"/>
      <c r="H55" s="215"/>
    </row>
    <row r="56" spans="1:11" x14ac:dyDescent="0.3">
      <c r="A56" s="129" t="s">
        <v>70</v>
      </c>
      <c r="B56" s="130">
        <v>-138701.75</v>
      </c>
      <c r="C56" s="218">
        <v>-174873.57</v>
      </c>
      <c r="D56" s="132">
        <v>-174942.63</v>
      </c>
      <c r="E56" s="416">
        <v>-174926.87</v>
      </c>
      <c r="F56" s="391">
        <v>-174926.87</v>
      </c>
      <c r="G56" s="382">
        <v>-387252</v>
      </c>
      <c r="H56" s="164" t="s">
        <v>106</v>
      </c>
      <c r="K56" s="242"/>
    </row>
    <row r="57" spans="1:11" x14ac:dyDescent="0.3">
      <c r="A57" s="129" t="s">
        <v>71</v>
      </c>
      <c r="B57" s="130">
        <v>-3013.92</v>
      </c>
      <c r="C57" s="146">
        <v>-5020</v>
      </c>
      <c r="D57" s="145">
        <v>0</v>
      </c>
      <c r="E57" s="145">
        <v>0</v>
      </c>
      <c r="F57" s="392"/>
      <c r="G57" s="145">
        <v>0</v>
      </c>
      <c r="H57" s="162" t="s">
        <v>108</v>
      </c>
    </row>
    <row r="58" spans="1:11" x14ac:dyDescent="0.3">
      <c r="A58" s="129" t="s">
        <v>98</v>
      </c>
      <c r="B58" s="144"/>
      <c r="C58" s="144"/>
      <c r="D58" s="144"/>
      <c r="E58" s="146"/>
      <c r="F58" s="391">
        <v>-10371.08</v>
      </c>
      <c r="G58" s="146"/>
      <c r="H58" s="164"/>
    </row>
    <row r="59" spans="1:11" x14ac:dyDescent="0.3">
      <c r="A59" s="129" t="s">
        <v>72</v>
      </c>
      <c r="B59" s="130">
        <v>-1788.09</v>
      </c>
      <c r="C59" s="146">
        <v>0</v>
      </c>
      <c r="D59" s="145"/>
      <c r="E59" s="382"/>
      <c r="F59" s="392"/>
      <c r="G59" s="382"/>
      <c r="H59" s="164"/>
    </row>
    <row r="60" spans="1:11" x14ac:dyDescent="0.3">
      <c r="A60" s="129" t="s">
        <v>36</v>
      </c>
      <c r="B60" s="130">
        <v>-280.36</v>
      </c>
      <c r="C60" s="146">
        <v>-300</v>
      </c>
      <c r="D60" s="132">
        <v>-418.21</v>
      </c>
      <c r="E60" s="382">
        <v>-1000</v>
      </c>
      <c r="F60" s="391">
        <v>-1094.67</v>
      </c>
      <c r="G60" s="382">
        <v>-1000</v>
      </c>
      <c r="H60" s="164" t="s">
        <v>123</v>
      </c>
    </row>
    <row r="61" spans="1:11" x14ac:dyDescent="0.3">
      <c r="A61" s="129" t="s">
        <v>37</v>
      </c>
      <c r="B61" s="130">
        <v>-266.3</v>
      </c>
      <c r="C61" s="146">
        <v>-200</v>
      </c>
      <c r="D61" s="132">
        <v>-98.6</v>
      </c>
      <c r="E61" s="382">
        <v>-200</v>
      </c>
      <c r="F61" s="391"/>
      <c r="G61" s="382">
        <v>-200</v>
      </c>
      <c r="H61" s="164"/>
    </row>
    <row r="62" spans="1:11" x14ac:dyDescent="0.3">
      <c r="A62" s="30" t="s">
        <v>103</v>
      </c>
      <c r="B62" s="143">
        <f t="shared" ref="B62:G62" si="9">SUM(B51:B61)</f>
        <v>-118433.92</v>
      </c>
      <c r="C62" s="143">
        <f t="shared" si="9"/>
        <v>-149393.57</v>
      </c>
      <c r="D62" s="143">
        <f t="shared" si="9"/>
        <v>-169647.38</v>
      </c>
      <c r="E62" s="143">
        <f t="shared" si="9"/>
        <v>-152340.95000000001</v>
      </c>
      <c r="F62" s="398">
        <f t="shared" si="9"/>
        <v>-147781.70000000001</v>
      </c>
      <c r="G62" s="143">
        <f t="shared" si="9"/>
        <v>-379140</v>
      </c>
      <c r="H62" s="68"/>
    </row>
    <row r="63" spans="1:11" x14ac:dyDescent="0.3">
      <c r="A63" s="46" t="s">
        <v>20</v>
      </c>
      <c r="B63" s="136"/>
      <c r="C63" s="136"/>
      <c r="D63" s="73"/>
      <c r="E63" s="73"/>
      <c r="F63" s="394"/>
      <c r="G63" s="73"/>
      <c r="H63" s="8"/>
    </row>
    <row r="64" spans="1:11" x14ac:dyDescent="0.3">
      <c r="A64" s="46" t="s">
        <v>32</v>
      </c>
      <c r="B64" s="73">
        <f t="shared" ref="B64:G64" si="10">B62+B48</f>
        <v>-121442.72</v>
      </c>
      <c r="C64" s="73">
        <f t="shared" si="10"/>
        <v>-154893.57</v>
      </c>
      <c r="D64" s="73">
        <f t="shared" si="10"/>
        <v>-170577.38</v>
      </c>
      <c r="E64" s="73">
        <f t="shared" si="10"/>
        <v>-161540.95000000001</v>
      </c>
      <c r="F64" s="394">
        <f t="shared" si="10"/>
        <v>-148351.70000000001</v>
      </c>
      <c r="G64" s="73">
        <f t="shared" si="10"/>
        <v>-388340</v>
      </c>
      <c r="H64" s="8"/>
    </row>
    <row r="65" spans="1:8" ht="16.2" thickBot="1" x14ac:dyDescent="0.35">
      <c r="A65" s="46"/>
      <c r="B65" s="73"/>
      <c r="C65" s="73"/>
      <c r="D65" s="73"/>
      <c r="E65" s="73"/>
      <c r="F65" s="394"/>
      <c r="G65" s="73"/>
      <c r="H65" s="8"/>
    </row>
    <row r="66" spans="1:8" ht="16.2" thickBot="1" x14ac:dyDescent="0.35">
      <c r="A66" s="24"/>
      <c r="B66" s="172" t="str">
        <f t="shared" ref="B66:H66" si="11">B1</f>
        <v>ERGEBNIS 2019</v>
      </c>
      <c r="C66" s="171" t="str">
        <f t="shared" si="11"/>
        <v>PLAN 2020</v>
      </c>
      <c r="D66" s="172" t="str">
        <f t="shared" si="11"/>
        <v>ERGEBNIS 2020</v>
      </c>
      <c r="E66" s="173" t="str">
        <f t="shared" si="11"/>
        <v>PLAN 2021</v>
      </c>
      <c r="F66" s="395" t="str">
        <f t="shared" si="11"/>
        <v>ERGEBNIS 2021</v>
      </c>
      <c r="G66" s="173" t="str">
        <f t="shared" si="11"/>
        <v>PLAN 2022</v>
      </c>
      <c r="H66" s="171" t="str">
        <f t="shared" si="11"/>
        <v>Bemerkungen</v>
      </c>
    </row>
    <row r="67" spans="1:8" x14ac:dyDescent="0.3">
      <c r="A67" s="66" t="s">
        <v>39</v>
      </c>
      <c r="B67" s="128"/>
      <c r="C67" s="128"/>
      <c r="D67" s="127"/>
      <c r="E67" s="127"/>
      <c r="F67" s="390"/>
      <c r="G67" s="127"/>
      <c r="H67" s="9"/>
    </row>
    <row r="68" spans="1:8" x14ac:dyDescent="0.3">
      <c r="A68" s="46" t="s">
        <v>40</v>
      </c>
      <c r="B68" s="128"/>
      <c r="C68" s="128"/>
      <c r="D68" s="127"/>
      <c r="E68" s="127"/>
      <c r="F68" s="390"/>
      <c r="G68" s="127"/>
      <c r="H68" s="9"/>
    </row>
    <row r="69" spans="1:8" x14ac:dyDescent="0.3">
      <c r="A69" s="137" t="s">
        <v>99</v>
      </c>
      <c r="B69" s="138"/>
      <c r="C69" s="139">
        <v>0</v>
      </c>
      <c r="D69" s="140">
        <v>1000</v>
      </c>
      <c r="E69" s="384">
        <v>0</v>
      </c>
      <c r="F69" s="396"/>
      <c r="G69" s="384">
        <v>0</v>
      </c>
      <c r="H69" s="456" t="s">
        <v>111</v>
      </c>
    </row>
    <row r="70" spans="1:8" x14ac:dyDescent="0.3">
      <c r="A70" s="137" t="s">
        <v>100</v>
      </c>
      <c r="B70" s="138"/>
      <c r="C70" s="139">
        <v>0</v>
      </c>
      <c r="D70" s="140">
        <v>190</v>
      </c>
      <c r="E70" s="384">
        <v>0</v>
      </c>
      <c r="F70" s="396"/>
      <c r="G70" s="384">
        <v>0</v>
      </c>
      <c r="H70" s="457"/>
    </row>
    <row r="71" spans="1:8" x14ac:dyDescent="0.3">
      <c r="A71" s="137" t="s">
        <v>101</v>
      </c>
      <c r="B71" s="138"/>
      <c r="C71" s="139">
        <v>0</v>
      </c>
      <c r="D71" s="140">
        <v>-190</v>
      </c>
      <c r="E71" s="384">
        <v>0</v>
      </c>
      <c r="F71" s="396"/>
      <c r="G71" s="384">
        <v>0</v>
      </c>
      <c r="H71" s="458"/>
    </row>
    <row r="72" spans="1:8" x14ac:dyDescent="0.3">
      <c r="A72" s="30" t="s">
        <v>102</v>
      </c>
      <c r="B72" s="143"/>
      <c r="C72" s="143"/>
      <c r="D72" s="143">
        <f>SUM(D69:D71)</f>
        <v>1000</v>
      </c>
      <c r="E72" s="143">
        <f t="shared" ref="E72:G72" si="12">SUM(E69:E71)</f>
        <v>0</v>
      </c>
      <c r="F72" s="398"/>
      <c r="G72" s="143">
        <f t="shared" si="12"/>
        <v>0</v>
      </c>
      <c r="H72" s="68"/>
    </row>
    <row r="73" spans="1:8" x14ac:dyDescent="0.3">
      <c r="A73" s="46" t="s">
        <v>20</v>
      </c>
      <c r="B73" s="136"/>
      <c r="C73" s="136"/>
      <c r="D73" s="73"/>
      <c r="E73" s="73"/>
      <c r="F73" s="394"/>
      <c r="G73" s="73"/>
      <c r="H73" s="8"/>
    </row>
    <row r="74" spans="1:8" x14ac:dyDescent="0.3">
      <c r="A74" s="46" t="s">
        <v>39</v>
      </c>
      <c r="B74" s="73">
        <f t="shared" ref="B74:C74" si="13">B72</f>
        <v>0</v>
      </c>
      <c r="C74" s="73">
        <f t="shared" si="13"/>
        <v>0</v>
      </c>
      <c r="D74" s="73">
        <f>D72</f>
        <v>1000</v>
      </c>
      <c r="E74" s="73">
        <f>E72</f>
        <v>0</v>
      </c>
      <c r="F74" s="394">
        <f>F72</f>
        <v>0</v>
      </c>
      <c r="G74" s="73">
        <f>G72</f>
        <v>0</v>
      </c>
      <c r="H74" s="8"/>
    </row>
    <row r="75" spans="1:8" x14ac:dyDescent="0.3">
      <c r="A75" s="62" t="s">
        <v>0</v>
      </c>
      <c r="B75" s="128"/>
      <c r="C75" s="128"/>
      <c r="D75" s="127"/>
      <c r="E75" s="127"/>
      <c r="F75" s="390"/>
      <c r="G75" s="127"/>
      <c r="H75" s="9"/>
    </row>
    <row r="76" spans="1:8" x14ac:dyDescent="0.3">
      <c r="A76" s="66" t="s">
        <v>46</v>
      </c>
      <c r="B76" s="128"/>
      <c r="C76" s="128"/>
      <c r="D76" s="127"/>
      <c r="E76" s="127"/>
      <c r="F76" s="390"/>
      <c r="G76" s="127"/>
      <c r="H76" s="9"/>
    </row>
    <row r="77" spans="1:8" x14ac:dyDescent="0.3">
      <c r="A77" s="129" t="s">
        <v>47</v>
      </c>
      <c r="B77" s="130">
        <v>-9.6999999999999993</v>
      </c>
      <c r="C77" s="131">
        <v>0</v>
      </c>
      <c r="D77" s="132">
        <v>0</v>
      </c>
      <c r="E77" s="382">
        <v>0</v>
      </c>
      <c r="F77" s="391"/>
      <c r="G77" s="382">
        <v>0</v>
      </c>
      <c r="H77" s="9"/>
    </row>
    <row r="78" spans="1:8" x14ac:dyDescent="0.3">
      <c r="A78" s="50" t="s">
        <v>20</v>
      </c>
      <c r="B78" s="147"/>
      <c r="C78" s="147"/>
      <c r="D78" s="148"/>
      <c r="E78" s="148"/>
      <c r="F78" s="400"/>
      <c r="G78" s="148"/>
      <c r="H78" s="69"/>
    </row>
    <row r="79" spans="1:8" x14ac:dyDescent="0.3">
      <c r="A79" s="50" t="s">
        <v>46</v>
      </c>
      <c r="B79" s="148">
        <f t="shared" ref="B79:C79" si="14">B77</f>
        <v>-9.6999999999999993</v>
      </c>
      <c r="C79" s="148">
        <f t="shared" si="14"/>
        <v>0</v>
      </c>
      <c r="D79" s="148">
        <f>D77</f>
        <v>0</v>
      </c>
      <c r="E79" s="148">
        <f>E77</f>
        <v>0</v>
      </c>
      <c r="F79" s="400">
        <f>F77</f>
        <v>0</v>
      </c>
      <c r="G79" s="148">
        <f>G77</f>
        <v>0</v>
      </c>
      <c r="H79" s="69"/>
    </row>
    <row r="80" spans="1:8" ht="16.2" thickBot="1" x14ac:dyDescent="0.35">
      <c r="A80" s="62"/>
      <c r="B80" s="128"/>
      <c r="C80" s="128"/>
      <c r="D80" s="127"/>
      <c r="E80" s="127"/>
      <c r="F80" s="390"/>
      <c r="G80" s="127"/>
      <c r="H80" s="9"/>
    </row>
    <row r="81" spans="1:8" ht="16.2" thickBot="1" x14ac:dyDescent="0.35">
      <c r="A81" s="24"/>
      <c r="B81" s="212" t="str">
        <f t="shared" ref="B81:G81" si="15">B1</f>
        <v>ERGEBNIS 2019</v>
      </c>
      <c r="C81" s="212" t="str">
        <f t="shared" si="15"/>
        <v>PLAN 2020</v>
      </c>
      <c r="D81" s="212" t="str">
        <f t="shared" si="15"/>
        <v>ERGEBNIS 2020</v>
      </c>
      <c r="E81" s="51" t="str">
        <f t="shared" si="15"/>
        <v>PLAN 2021</v>
      </c>
      <c r="F81" s="401" t="str">
        <f t="shared" si="15"/>
        <v>ERGEBNIS 2021</v>
      </c>
      <c r="G81" s="51" t="str">
        <f t="shared" si="15"/>
        <v>PLAN 2022</v>
      </c>
      <c r="H81" s="65"/>
    </row>
    <row r="82" spans="1:8" ht="16.2" thickBot="1" x14ac:dyDescent="0.35">
      <c r="A82" s="208" t="s">
        <v>48</v>
      </c>
      <c r="B82" s="177">
        <f t="shared" ref="B82:G82" si="16">B79+B74+B64+B40+B29+B22</f>
        <v>-8061.2599999999948</v>
      </c>
      <c r="C82" s="213">
        <f t="shared" si="16"/>
        <v>23982</v>
      </c>
      <c r="D82" s="177">
        <f t="shared" si="16"/>
        <v>10542.609999999957</v>
      </c>
      <c r="E82" s="387">
        <f t="shared" si="16"/>
        <v>0</v>
      </c>
      <c r="F82" s="402">
        <f t="shared" si="16"/>
        <v>12560.23000000001</v>
      </c>
      <c r="G82" s="387">
        <f t="shared" si="16"/>
        <v>0</v>
      </c>
      <c r="H82" s="67"/>
    </row>
    <row r="83" spans="1:8" ht="16.2" thickBot="1" x14ac:dyDescent="0.35">
      <c r="A83" s="209" t="s">
        <v>73</v>
      </c>
      <c r="B83" s="61">
        <f>(B56+B53+B6)*-1</f>
        <v>4945.25</v>
      </c>
      <c r="C83" s="210"/>
      <c r="D83" s="211"/>
      <c r="E83" s="210"/>
      <c r="F83" s="403"/>
      <c r="G83" s="210"/>
      <c r="H83" s="9"/>
    </row>
    <row r="84" spans="1:8" ht="16.2" thickBot="1" x14ac:dyDescent="0.35">
      <c r="A84" s="46"/>
      <c r="B84" s="74"/>
      <c r="C84" s="73"/>
      <c r="D84" s="205"/>
      <c r="E84" s="73"/>
      <c r="F84" s="394"/>
      <c r="G84" s="73"/>
      <c r="H84" s="67"/>
    </row>
    <row r="85" spans="1:8" x14ac:dyDescent="0.3">
      <c r="A85" s="149" t="s">
        <v>74</v>
      </c>
      <c r="B85" s="152">
        <v>8424.7999999999993</v>
      </c>
      <c r="C85" s="153"/>
      <c r="D85" s="150">
        <f>B87</f>
        <v>363.54000000000451</v>
      </c>
      <c r="E85" s="67"/>
      <c r="F85" s="404">
        <f>D87</f>
        <v>10906.149999999961</v>
      </c>
      <c r="G85" s="67"/>
      <c r="H85" s="67"/>
    </row>
    <row r="86" spans="1:8" x14ac:dyDescent="0.3">
      <c r="A86" s="154" t="s">
        <v>52</v>
      </c>
      <c r="B86" s="156">
        <f>B82</f>
        <v>-8061.2599999999948</v>
      </c>
      <c r="C86" s="157"/>
      <c r="D86" s="155">
        <f>D82</f>
        <v>10542.609999999957</v>
      </c>
      <c r="E86" s="9"/>
      <c r="F86" s="405">
        <f>F82</f>
        <v>12560.23000000001</v>
      </c>
      <c r="G86" s="9"/>
      <c r="H86" s="67"/>
    </row>
    <row r="87" spans="1:8" ht="16.2" thickBot="1" x14ac:dyDescent="0.35">
      <c r="A87" s="158" t="s">
        <v>75</v>
      </c>
      <c r="B87" s="159">
        <f t="shared" ref="B87" si="17">SUM(B85:B86)</f>
        <v>363.54000000000451</v>
      </c>
      <c r="C87" s="118"/>
      <c r="D87" s="159">
        <f>SUM(D85:D86)</f>
        <v>10906.149999999961</v>
      </c>
      <c r="E87" s="9"/>
      <c r="F87" s="406">
        <f>SUM(F85:F86)</f>
        <v>23466.379999999972</v>
      </c>
      <c r="G87" s="9"/>
    </row>
    <row r="88" spans="1:8" x14ac:dyDescent="0.3">
      <c r="A88" s="62" t="s">
        <v>0</v>
      </c>
      <c r="B88" s="160"/>
      <c r="C88" s="160"/>
      <c r="D88" s="127"/>
      <c r="F88" s="390"/>
    </row>
    <row r="89" spans="1:8" x14ac:dyDescent="0.3">
      <c r="A89" s="381" t="s">
        <v>76</v>
      </c>
      <c r="B89" s="386"/>
      <c r="C89" s="160"/>
      <c r="D89" s="161"/>
      <c r="E89" s="161"/>
      <c r="F89" s="407"/>
      <c r="G89" s="161"/>
      <c r="H89" s="9"/>
    </row>
    <row r="90" spans="1:8" x14ac:dyDescent="0.3">
      <c r="A90" s="62"/>
      <c r="C90" s="160"/>
      <c r="E90" s="127"/>
      <c r="F90" s="390"/>
      <c r="G90" s="127"/>
      <c r="H90" s="9"/>
    </row>
    <row r="91" spans="1:8" x14ac:dyDescent="0.3">
      <c r="A91" s="410" t="s">
        <v>204</v>
      </c>
      <c r="B91" s="242">
        <f>F54</f>
        <v>16310</v>
      </c>
      <c r="C91" s="410" t="s">
        <v>205</v>
      </c>
      <c r="D91" s="410" t="s">
        <v>206</v>
      </c>
      <c r="E91" s="408">
        <v>45923.48</v>
      </c>
      <c r="F91" s="126"/>
    </row>
    <row r="92" spans="1:8" x14ac:dyDescent="0.3">
      <c r="B92" s="388">
        <f>F58</f>
        <v>-10371.08</v>
      </c>
      <c r="D92" s="410" t="s">
        <v>207</v>
      </c>
      <c r="E92" s="408">
        <v>73866.41</v>
      </c>
      <c r="F92" s="126"/>
    </row>
    <row r="93" spans="1:8" x14ac:dyDescent="0.3">
      <c r="B93" s="242">
        <f>SUM(B91:B92)</f>
        <v>5938.92</v>
      </c>
      <c r="D93" s="410" t="s">
        <v>208</v>
      </c>
      <c r="E93" s="408">
        <v>27787.57</v>
      </c>
      <c r="F93" s="126"/>
    </row>
    <row r="94" spans="1:8" x14ac:dyDescent="0.3">
      <c r="D94" s="410" t="s">
        <v>209</v>
      </c>
      <c r="E94" s="408">
        <v>4658.8</v>
      </c>
    </row>
    <row r="95" spans="1:8" x14ac:dyDescent="0.3">
      <c r="D95" s="410" t="s">
        <v>210</v>
      </c>
      <c r="E95" s="408">
        <v>13480.15</v>
      </c>
    </row>
    <row r="96" spans="1:8" x14ac:dyDescent="0.3">
      <c r="D96" s="410" t="s">
        <v>211</v>
      </c>
      <c r="E96" s="409">
        <v>9210.4599999999991</v>
      </c>
    </row>
    <row r="97" spans="4:5" x14ac:dyDescent="0.3">
      <c r="D97" s="410"/>
      <c r="E97" s="408">
        <f>SUM(E91:E96)</f>
        <v>174926.87</v>
      </c>
    </row>
    <row r="98" spans="4:5" x14ac:dyDescent="0.3">
      <c r="D98" s="410"/>
      <c r="E98" s="408"/>
    </row>
    <row r="99" spans="4:5" x14ac:dyDescent="0.3">
      <c r="D99" s="410" t="s">
        <v>212</v>
      </c>
      <c r="E99" s="408">
        <f>F6</f>
        <v>153200.95000000001</v>
      </c>
    </row>
    <row r="100" spans="4:5" x14ac:dyDescent="0.3">
      <c r="D100" s="410" t="s">
        <v>213</v>
      </c>
      <c r="E100" s="409">
        <f>F53</f>
        <v>21725.919999999998</v>
      </c>
    </row>
    <row r="101" spans="4:5" x14ac:dyDescent="0.3">
      <c r="E101" s="408">
        <f>SUM(E99:E100)</f>
        <v>174926.87</v>
      </c>
    </row>
  </sheetData>
  <mergeCells count="1">
    <mergeCell ref="H69:H71"/>
  </mergeCells>
  <pageMargins left="0.7" right="0.7" top="0.96" bottom="0.78740157499999996" header="0.3" footer="0.3"/>
  <pageSetup paperSize="9" scale="54" orientation="portrait" r:id="rId1"/>
  <headerFooter>
    <oddHeader>&amp;C&amp;"-,Fett"&amp;24BFA-Tauziehen  - Abschluss und Haushaltsplan&amp;"-,Standard"&amp;11
&amp;"-,Fett"&amp;18Ergebnis 2019 - 2021 und Haushaltspan 2022</oddHeader>
    <oddFooter>&amp;LTauziehen&amp;C&amp;D&amp;RSeite &amp;P</oddFooter>
  </headerFooter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5F25C-D9CD-4685-A3C6-56862C470069}">
  <sheetPr>
    <tabColor rgb="FFFF0000"/>
  </sheetPr>
  <dimension ref="A1:M57"/>
  <sheetViews>
    <sheetView view="pageLayout" topLeftCell="A9" zoomScale="60" zoomScaleNormal="90" zoomScaleSheetLayoutView="70" zoomScalePageLayoutView="60" workbookViewId="0">
      <selection activeCell="G24" sqref="G24"/>
    </sheetView>
  </sheetViews>
  <sheetFormatPr baseColWidth="10" defaultRowHeight="13.2" x14ac:dyDescent="0.3"/>
  <cols>
    <col min="1" max="1" width="14.44140625" style="247" customWidth="1"/>
    <col min="2" max="2" width="46.6640625" style="247" customWidth="1"/>
    <col min="3" max="3" width="16" style="247" customWidth="1"/>
    <col min="4" max="6" width="18.88671875" style="247" customWidth="1"/>
    <col min="7" max="7" width="23.44140625" style="250" customWidth="1"/>
    <col min="8" max="8" width="17.88671875" style="247" customWidth="1"/>
    <col min="9" max="9" width="2.33203125" style="247" customWidth="1"/>
    <col min="10" max="10" width="2.6640625" style="247" customWidth="1"/>
    <col min="11" max="11" width="11.5546875" style="247"/>
    <col min="12" max="12" width="5.88671875" style="247" customWidth="1"/>
    <col min="13" max="13" width="35.44140625" style="247" customWidth="1"/>
    <col min="14" max="16384" width="11.5546875" style="247"/>
  </cols>
  <sheetData>
    <row r="1" spans="1:12" s="244" customFormat="1" ht="35.4" customHeight="1" x14ac:dyDescent="0.3">
      <c r="G1" s="245"/>
    </row>
    <row r="2" spans="1:12" ht="25.8" customHeight="1" x14ac:dyDescent="0.5">
      <c r="A2" s="430" t="s">
        <v>203</v>
      </c>
      <c r="B2" s="430"/>
      <c r="C2" s="430"/>
      <c r="D2" s="430"/>
      <c r="E2" s="430"/>
      <c r="F2" s="430"/>
      <c r="G2" s="430"/>
      <c r="H2" s="430"/>
      <c r="I2" s="246"/>
      <c r="J2" s="246"/>
      <c r="K2" s="246"/>
      <c r="L2" s="246"/>
    </row>
    <row r="3" spans="1:12" ht="25.8" customHeight="1" x14ac:dyDescent="0.4">
      <c r="A3" s="248"/>
      <c r="B3" s="248"/>
      <c r="C3" s="248"/>
      <c r="D3" s="248"/>
      <c r="E3" s="248"/>
      <c r="F3" s="248"/>
      <c r="G3" s="248"/>
      <c r="H3" s="246"/>
      <c r="I3" s="246"/>
      <c r="J3" s="246"/>
      <c r="K3" s="246"/>
      <c r="L3" s="246"/>
    </row>
    <row r="4" spans="1:12" ht="25.8" customHeight="1" thickBot="1" x14ac:dyDescent="0.45">
      <c r="A4" s="248"/>
      <c r="B4" s="248"/>
      <c r="C4" s="248"/>
      <c r="D4" s="248"/>
      <c r="E4" s="249"/>
      <c r="F4" s="249"/>
    </row>
    <row r="5" spans="1:12" s="258" customFormat="1" ht="29.4" customHeight="1" thickBot="1" x14ac:dyDescent="0.35">
      <c r="A5" s="251"/>
      <c r="B5" s="252" t="s">
        <v>124</v>
      </c>
      <c r="C5" s="253" t="s">
        <v>125</v>
      </c>
      <c r="D5" s="254" t="s">
        <v>126</v>
      </c>
      <c r="E5" s="255" t="s">
        <v>193</v>
      </c>
      <c r="F5" s="254" t="s">
        <v>194</v>
      </c>
      <c r="G5" s="256" t="s">
        <v>127</v>
      </c>
      <c r="H5" s="257" t="s">
        <v>128</v>
      </c>
    </row>
    <row r="6" spans="1:12" ht="29.4" customHeight="1" thickBot="1" x14ac:dyDescent="0.35">
      <c r="B6" s="341" t="s">
        <v>129</v>
      </c>
      <c r="C6" s="342"/>
      <c r="D6" s="343">
        <v>44197</v>
      </c>
      <c r="E6" s="342"/>
      <c r="F6" s="344"/>
      <c r="G6" s="343" t="s">
        <v>130</v>
      </c>
      <c r="H6" s="339">
        <v>44561</v>
      </c>
    </row>
    <row r="7" spans="1:12" ht="29.4" customHeight="1" x14ac:dyDescent="0.3">
      <c r="B7" s="360" t="s">
        <v>131</v>
      </c>
      <c r="C7" s="259">
        <v>1220</v>
      </c>
      <c r="D7" s="260">
        <v>5325.71</v>
      </c>
      <c r="E7" s="261">
        <v>-12691.46</v>
      </c>
      <c r="F7" s="262">
        <v>19893.21</v>
      </c>
      <c r="G7" s="362">
        <f t="shared" ref="G7:G19" si="0">H7-D7</f>
        <v>7201.7499999999991</v>
      </c>
      <c r="H7" s="260">
        <f>SUM(D7:F7)</f>
        <v>12527.46</v>
      </c>
    </row>
    <row r="8" spans="1:12" ht="29.4" customHeight="1" x14ac:dyDescent="0.3">
      <c r="B8" s="357" t="s">
        <v>132</v>
      </c>
      <c r="C8" s="264">
        <v>1222</v>
      </c>
      <c r="D8" s="265">
        <v>5000</v>
      </c>
      <c r="E8" s="266">
        <v>-25347.3</v>
      </c>
      <c r="F8" s="267">
        <v>31286.22</v>
      </c>
      <c r="G8" s="363">
        <f t="shared" si="0"/>
        <v>5938.9200000000019</v>
      </c>
      <c r="H8" s="265">
        <f t="shared" ref="H8:H19" si="1">SUM(D8:F8)</f>
        <v>10938.920000000002</v>
      </c>
    </row>
    <row r="9" spans="1:12" ht="29.4" customHeight="1" x14ac:dyDescent="0.3">
      <c r="B9" s="357" t="s">
        <v>133</v>
      </c>
      <c r="C9" s="264">
        <v>1223</v>
      </c>
      <c r="D9" s="265">
        <v>0</v>
      </c>
      <c r="E9" s="266">
        <v>-226571.27</v>
      </c>
      <c r="F9" s="267">
        <v>273934.32</v>
      </c>
      <c r="G9" s="363">
        <f t="shared" si="0"/>
        <v>47363.050000000017</v>
      </c>
      <c r="H9" s="265">
        <f t="shared" si="1"/>
        <v>47363.050000000017</v>
      </c>
    </row>
    <row r="10" spans="1:12" ht="29.4" customHeight="1" x14ac:dyDescent="0.3">
      <c r="B10" s="357" t="s">
        <v>134</v>
      </c>
      <c r="C10" s="264">
        <v>1360</v>
      </c>
      <c r="D10" s="265">
        <v>0</v>
      </c>
      <c r="E10" s="266">
        <v>-24258.639999999999</v>
      </c>
      <c r="F10" s="267">
        <v>24258.639999999999</v>
      </c>
      <c r="G10" s="363">
        <f t="shared" si="0"/>
        <v>0</v>
      </c>
      <c r="H10" s="265">
        <f t="shared" si="1"/>
        <v>0</v>
      </c>
    </row>
    <row r="11" spans="1:12" ht="25.8" customHeight="1" x14ac:dyDescent="0.3">
      <c r="B11" s="357" t="s">
        <v>135</v>
      </c>
      <c r="C11" s="264">
        <v>1590</v>
      </c>
      <c r="D11" s="265">
        <v>0</v>
      </c>
      <c r="E11" s="266"/>
      <c r="F11" s="267"/>
      <c r="G11" s="364">
        <f t="shared" si="0"/>
        <v>0</v>
      </c>
      <c r="H11" s="265">
        <f t="shared" si="1"/>
        <v>0</v>
      </c>
    </row>
    <row r="12" spans="1:12" ht="29.4" customHeight="1" x14ac:dyDescent="0.3">
      <c r="B12" s="357" t="s">
        <v>136</v>
      </c>
      <c r="C12" s="264">
        <v>1592</v>
      </c>
      <c r="D12" s="265">
        <v>0</v>
      </c>
      <c r="E12" s="266"/>
      <c r="F12" s="267"/>
      <c r="G12" s="363">
        <f t="shared" si="0"/>
        <v>0</v>
      </c>
      <c r="H12" s="265">
        <f t="shared" si="1"/>
        <v>0</v>
      </c>
    </row>
    <row r="13" spans="1:12" ht="29.4" customHeight="1" x14ac:dyDescent="0.3">
      <c r="B13" s="357" t="s">
        <v>137</v>
      </c>
      <c r="C13" s="264">
        <v>1593</v>
      </c>
      <c r="D13" s="265">
        <v>0</v>
      </c>
      <c r="E13" s="266">
        <v>-100</v>
      </c>
      <c r="F13" s="267">
        <v>100</v>
      </c>
      <c r="G13" s="363">
        <f t="shared" si="0"/>
        <v>0</v>
      </c>
      <c r="H13" s="265">
        <f t="shared" si="1"/>
        <v>0</v>
      </c>
    </row>
    <row r="14" spans="1:12" ht="29.4" customHeight="1" x14ac:dyDescent="0.3">
      <c r="B14" s="357" t="s">
        <v>214</v>
      </c>
      <c r="C14" s="264">
        <v>1594</v>
      </c>
      <c r="D14" s="265">
        <v>0</v>
      </c>
      <c r="E14" s="266">
        <v>-1690</v>
      </c>
      <c r="F14" s="267">
        <v>1690</v>
      </c>
      <c r="G14" s="363">
        <f t="shared" ref="G14" si="2">H14-D14</f>
        <v>0</v>
      </c>
      <c r="H14" s="265">
        <f t="shared" ref="H14" si="3">SUM(D14:F14)</f>
        <v>0</v>
      </c>
    </row>
    <row r="15" spans="1:12" ht="29.4" customHeight="1" x14ac:dyDescent="0.3">
      <c r="B15" s="357" t="s">
        <v>138</v>
      </c>
      <c r="C15" s="264">
        <v>1595</v>
      </c>
      <c r="D15" s="265">
        <v>0</v>
      </c>
      <c r="E15" s="266">
        <v>-28475.13</v>
      </c>
      <c r="F15" s="267">
        <v>28475.13</v>
      </c>
      <c r="G15" s="363">
        <f t="shared" si="0"/>
        <v>0</v>
      </c>
      <c r="H15" s="265">
        <f t="shared" si="1"/>
        <v>0</v>
      </c>
    </row>
    <row r="16" spans="1:12" ht="29.4" customHeight="1" x14ac:dyDescent="0.3">
      <c r="B16" s="357" t="s">
        <v>139</v>
      </c>
      <c r="C16" s="264">
        <v>1596</v>
      </c>
      <c r="D16" s="265">
        <v>0</v>
      </c>
      <c r="E16" s="266">
        <v>-30000</v>
      </c>
      <c r="F16" s="267">
        <v>30000</v>
      </c>
      <c r="G16" s="363">
        <f t="shared" si="0"/>
        <v>0</v>
      </c>
      <c r="H16" s="265">
        <f t="shared" si="1"/>
        <v>0</v>
      </c>
    </row>
    <row r="17" spans="1:8" ht="29.4" customHeight="1" x14ac:dyDescent="0.3">
      <c r="B17" s="357" t="s">
        <v>140</v>
      </c>
      <c r="C17" s="264">
        <v>1900</v>
      </c>
      <c r="D17" s="265">
        <v>0</v>
      </c>
      <c r="E17" s="266"/>
      <c r="F17" s="267"/>
      <c r="G17" s="363">
        <f t="shared" si="0"/>
        <v>0</v>
      </c>
      <c r="H17" s="265">
        <f t="shared" si="1"/>
        <v>0</v>
      </c>
    </row>
    <row r="18" spans="1:8" ht="29.4" customHeight="1" x14ac:dyDescent="0.3">
      <c r="B18" s="357" t="s">
        <v>141</v>
      </c>
      <c r="C18" s="264">
        <v>1910</v>
      </c>
      <c r="D18" s="265">
        <v>580.44000000000005</v>
      </c>
      <c r="E18" s="266">
        <v>-580.44000000000005</v>
      </c>
      <c r="F18" s="267"/>
      <c r="G18" s="363">
        <f t="shared" si="0"/>
        <v>-580.44000000000005</v>
      </c>
      <c r="H18" s="265">
        <f t="shared" si="1"/>
        <v>0</v>
      </c>
    </row>
    <row r="19" spans="1:8" ht="29.4" customHeight="1" thickBot="1" x14ac:dyDescent="0.35">
      <c r="B19" s="361" t="s">
        <v>142</v>
      </c>
      <c r="C19" s="270">
        <v>1912</v>
      </c>
      <c r="D19" s="271">
        <v>0</v>
      </c>
      <c r="E19" s="272">
        <v>-47363.05</v>
      </c>
      <c r="F19" s="273"/>
      <c r="G19" s="365">
        <f t="shared" si="0"/>
        <v>-47363.05</v>
      </c>
      <c r="H19" s="271">
        <f t="shared" si="1"/>
        <v>-47363.05</v>
      </c>
    </row>
    <row r="20" spans="1:8" s="275" customFormat="1" ht="29.4" customHeight="1" thickTop="1" thickBot="1" x14ac:dyDescent="0.35">
      <c r="B20" s="428"/>
      <c r="C20" s="443"/>
      <c r="D20" s="276">
        <f>SUM(D7:D19)</f>
        <v>10906.15</v>
      </c>
      <c r="E20" s="277">
        <f>SUM(E7:E19)</f>
        <v>-397077.29</v>
      </c>
      <c r="F20" s="278">
        <f>SUM(F7:F19)</f>
        <v>409637.52</v>
      </c>
      <c r="G20" s="366">
        <f>SUM(G7:G19)</f>
        <v>12560.23000000001</v>
      </c>
      <c r="H20" s="276">
        <f>SUM(H7:H19)</f>
        <v>23466.380000000019</v>
      </c>
    </row>
    <row r="21" spans="1:8" s="275" customFormat="1" ht="29.4" customHeight="1" x14ac:dyDescent="0.3">
      <c r="B21" s="280"/>
      <c r="C21" s="280"/>
      <c r="D21" s="281"/>
      <c r="E21" s="282"/>
      <c r="F21" s="282"/>
      <c r="H21" s="281"/>
    </row>
    <row r="22" spans="1:8" ht="29.4" customHeight="1" thickBot="1" x14ac:dyDescent="0.35">
      <c r="E22" s="250"/>
      <c r="F22" s="250"/>
    </row>
    <row r="23" spans="1:8" ht="29.4" customHeight="1" thickBot="1" x14ac:dyDescent="0.35">
      <c r="B23" s="283" t="s">
        <v>143</v>
      </c>
      <c r="C23" s="284"/>
      <c r="D23" s="285"/>
      <c r="H23" s="250"/>
    </row>
    <row r="24" spans="1:8" ht="29.4" customHeight="1" thickBot="1" x14ac:dyDescent="0.35">
      <c r="B24" s="428" t="s">
        <v>199</v>
      </c>
      <c r="C24" s="443"/>
      <c r="D24" s="286">
        <f>D20</f>
        <v>10906.15</v>
      </c>
      <c r="H24" s="250"/>
    </row>
    <row r="25" spans="1:8" ht="29.4" customHeight="1" x14ac:dyDescent="0.3">
      <c r="B25" s="444" t="s">
        <v>195</v>
      </c>
      <c r="C25" s="445"/>
      <c r="D25" s="287">
        <f>SUM(F7:F19)</f>
        <v>409637.52</v>
      </c>
      <c r="H25" s="250"/>
    </row>
    <row r="26" spans="1:8" ht="29.4" customHeight="1" thickBot="1" x14ac:dyDescent="0.35">
      <c r="B26" s="433" t="s">
        <v>196</v>
      </c>
      <c r="C26" s="446"/>
      <c r="D26" s="288">
        <f>SUM(E7:E19)</f>
        <v>-397077.29</v>
      </c>
      <c r="E26" s="250"/>
    </row>
    <row r="27" spans="1:8" ht="29.4" customHeight="1" thickTop="1" thickBot="1" x14ac:dyDescent="0.35">
      <c r="B27" s="447" t="s">
        <v>144</v>
      </c>
      <c r="C27" s="448"/>
      <c r="D27" s="289">
        <f>D25+D26</f>
        <v>12560.23000000004</v>
      </c>
    </row>
    <row r="28" spans="1:8" ht="29.4" customHeight="1" thickBot="1" x14ac:dyDescent="0.35">
      <c r="B28" s="428" t="s">
        <v>200</v>
      </c>
      <c r="C28" s="429"/>
      <c r="D28" s="286">
        <f>D20+D27</f>
        <v>23466.380000000041</v>
      </c>
    </row>
    <row r="29" spans="1:8" ht="24" customHeight="1" x14ac:dyDescent="0.3">
      <c r="B29" s="280"/>
      <c r="C29" s="280"/>
      <c r="D29" s="281"/>
    </row>
    <row r="30" spans="1:8" ht="24" customHeight="1" x14ac:dyDescent="0.3"/>
    <row r="31" spans="1:8" ht="24" customHeight="1" x14ac:dyDescent="0.3">
      <c r="A31" s="290" t="s">
        <v>145</v>
      </c>
    </row>
    <row r="32" spans="1:8" s="275" customFormat="1" ht="38.4" customHeight="1" x14ac:dyDescent="0.3">
      <c r="A32" s="291" t="s">
        <v>146</v>
      </c>
      <c r="B32" s="275" t="s">
        <v>201</v>
      </c>
      <c r="C32" s="275" t="s">
        <v>147</v>
      </c>
      <c r="D32" s="292">
        <v>44565</v>
      </c>
      <c r="G32" s="293"/>
    </row>
    <row r="33" spans="1:13" s="275" customFormat="1" ht="38.4" customHeight="1" x14ac:dyDescent="0.3">
      <c r="A33" s="291" t="s">
        <v>148</v>
      </c>
      <c r="B33" s="275" t="s">
        <v>149</v>
      </c>
      <c r="C33" s="275" t="s">
        <v>147</v>
      </c>
      <c r="D33" s="292">
        <v>44565</v>
      </c>
      <c r="G33" s="293"/>
    </row>
    <row r="34" spans="1:13" s="275" customFormat="1" ht="38.4" customHeight="1" x14ac:dyDescent="0.3">
      <c r="A34" s="291" t="s">
        <v>150</v>
      </c>
      <c r="B34" s="275" t="s">
        <v>151</v>
      </c>
      <c r="C34" s="275" t="s">
        <v>147</v>
      </c>
      <c r="D34" s="292">
        <v>44565</v>
      </c>
      <c r="G34" s="293"/>
    </row>
    <row r="35" spans="1:13" s="275" customFormat="1" ht="38.4" customHeight="1" x14ac:dyDescent="0.3">
      <c r="A35" s="291" t="s">
        <v>152</v>
      </c>
      <c r="B35" s="275" t="s">
        <v>153</v>
      </c>
      <c r="C35" s="275" t="s">
        <v>147</v>
      </c>
      <c r="D35" s="292">
        <v>44593</v>
      </c>
      <c r="G35" s="293"/>
    </row>
    <row r="36" spans="1:13" s="275" customFormat="1" ht="38.4" customHeight="1" x14ac:dyDescent="0.3">
      <c r="A36" s="291" t="s">
        <v>154</v>
      </c>
      <c r="B36" s="275" t="s">
        <v>155</v>
      </c>
      <c r="C36" s="275" t="s">
        <v>147</v>
      </c>
      <c r="D36" s="292">
        <v>44593</v>
      </c>
      <c r="G36" s="293"/>
    </row>
    <row r="37" spans="1:13" s="275" customFormat="1" ht="38.4" customHeight="1" x14ac:dyDescent="0.3">
      <c r="A37" s="291" t="s">
        <v>156</v>
      </c>
      <c r="B37" s="275" t="s">
        <v>157</v>
      </c>
      <c r="C37" s="275" t="s">
        <v>147</v>
      </c>
      <c r="D37" s="292">
        <v>44564</v>
      </c>
      <c r="G37" s="293"/>
    </row>
    <row r="38" spans="1:13" s="275" customFormat="1" ht="24" customHeight="1" x14ac:dyDescent="0.3">
      <c r="A38" s="291" t="s">
        <v>158</v>
      </c>
      <c r="B38" s="275" t="s">
        <v>159</v>
      </c>
      <c r="G38" s="293"/>
    </row>
    <row r="39" spans="1:13" s="275" customFormat="1" ht="24" customHeight="1" x14ac:dyDescent="0.3">
      <c r="G39" s="293"/>
    </row>
    <row r="40" spans="1:13" s="275" customFormat="1" ht="24" customHeight="1" x14ac:dyDescent="0.3">
      <c r="A40" s="290" t="s">
        <v>160</v>
      </c>
      <c r="D40" s="290" t="s">
        <v>221</v>
      </c>
      <c r="E40" s="292">
        <v>44632</v>
      </c>
    </row>
    <row r="41" spans="1:13" s="275" customFormat="1" ht="24" customHeight="1" x14ac:dyDescent="0.3"/>
    <row r="42" spans="1:13" s="275" customFormat="1" ht="24" customHeight="1" x14ac:dyDescent="0.3"/>
    <row r="43" spans="1:13" s="275" customFormat="1" ht="24" customHeight="1" x14ac:dyDescent="0.3">
      <c r="A43" s="294"/>
    </row>
    <row r="44" spans="1:13" s="290" customFormat="1" ht="24" customHeight="1" x14ac:dyDescent="0.3"/>
    <row r="45" spans="1:13" s="290" customFormat="1" ht="24" customHeight="1" x14ac:dyDescent="0.3">
      <c r="H45" s="275"/>
      <c r="I45" s="275"/>
      <c r="J45" s="275"/>
      <c r="K45" s="275"/>
      <c r="L45" s="275"/>
      <c r="M45" s="275"/>
    </row>
    <row r="46" spans="1:13" s="275" customFormat="1" ht="24" customHeight="1" x14ac:dyDescent="0.3">
      <c r="A46" s="290" t="s">
        <v>161</v>
      </c>
      <c r="B46" s="290"/>
      <c r="C46" s="290"/>
      <c r="D46" s="290" t="s">
        <v>162</v>
      </c>
      <c r="E46" s="290"/>
    </row>
    <row r="47" spans="1:13" s="275" customFormat="1" ht="24" customHeight="1" x14ac:dyDescent="0.3">
      <c r="A47" s="275" t="s">
        <v>163</v>
      </c>
      <c r="B47" s="294"/>
      <c r="D47" s="294" t="s">
        <v>164</v>
      </c>
      <c r="E47" s="290"/>
    </row>
    <row r="48" spans="1:13" s="275" customFormat="1" ht="24" customHeight="1" x14ac:dyDescent="0.3">
      <c r="A48" s="275" t="s">
        <v>165</v>
      </c>
      <c r="G48" s="293"/>
    </row>
    <row r="49" spans="1:13" s="275" customFormat="1" ht="24" customHeight="1" x14ac:dyDescent="0.3"/>
    <row r="50" spans="1:13" s="275" customFormat="1" ht="24" customHeight="1" x14ac:dyDescent="0.3">
      <c r="A50" s="294"/>
    </row>
    <row r="51" spans="1:13" s="290" customFormat="1" ht="24" customHeight="1" x14ac:dyDescent="0.3"/>
    <row r="52" spans="1:13" s="290" customFormat="1" ht="24" customHeight="1" x14ac:dyDescent="0.3">
      <c r="H52" s="275"/>
      <c r="I52" s="275"/>
      <c r="J52" s="275"/>
      <c r="K52" s="275"/>
      <c r="L52" s="275"/>
      <c r="M52" s="275"/>
    </row>
    <row r="53" spans="1:13" s="275" customFormat="1" ht="24" customHeight="1" x14ac:dyDescent="0.3">
      <c r="A53" s="290" t="s">
        <v>166</v>
      </c>
      <c r="B53" s="290"/>
      <c r="C53" s="290"/>
      <c r="D53" s="290" t="s">
        <v>173</v>
      </c>
      <c r="E53" s="290"/>
      <c r="F53" s="290"/>
    </row>
    <row r="54" spans="1:13" s="275" customFormat="1" ht="24" customHeight="1" x14ac:dyDescent="0.3">
      <c r="A54" s="275" t="s">
        <v>167</v>
      </c>
      <c r="B54" s="294"/>
      <c r="D54" s="294" t="s">
        <v>172</v>
      </c>
      <c r="E54" s="290"/>
      <c r="F54" s="294"/>
    </row>
    <row r="55" spans="1:13" s="275" customFormat="1" ht="24" customHeight="1" x14ac:dyDescent="0.3">
      <c r="G55" s="293"/>
    </row>
    <row r="56" spans="1:13" s="275" customFormat="1" ht="15" x14ac:dyDescent="0.3">
      <c r="G56" s="293"/>
    </row>
    <row r="57" spans="1:13" s="275" customFormat="1" ht="15" x14ac:dyDescent="0.3">
      <c r="G57" s="293"/>
    </row>
  </sheetData>
  <mergeCells count="7">
    <mergeCell ref="B28:C28"/>
    <mergeCell ref="A2:H2"/>
    <mergeCell ref="B20:C20"/>
    <mergeCell ref="B24:C24"/>
    <mergeCell ref="B25:C25"/>
    <mergeCell ref="B26:C26"/>
    <mergeCell ref="B27:C27"/>
  </mergeCells>
  <conditionalFormatting sqref="E21:F21 H21 D7:D10 D12:D13 H7:H13 H17:H18 D17:F19 E7:F13 H15 D15:F15">
    <cfRule type="cellIs" dxfId="9" priority="10" stopIfTrue="1" operator="equal">
      <formula>0</formula>
    </cfRule>
  </conditionalFormatting>
  <conditionalFormatting sqref="H20 D20:D21">
    <cfRule type="cellIs" dxfId="8" priority="9" stopIfTrue="1" operator="equal">
      <formula>0</formula>
    </cfRule>
  </conditionalFormatting>
  <conditionalFormatting sqref="B27">
    <cfRule type="cellIs" dxfId="7" priority="8" stopIfTrue="1" operator="equal">
      <formula>"Verlust"</formula>
    </cfRule>
  </conditionalFormatting>
  <conditionalFormatting sqref="H19">
    <cfRule type="cellIs" dxfId="6" priority="7" stopIfTrue="1" operator="equal">
      <formula>0</formula>
    </cfRule>
  </conditionalFormatting>
  <conditionalFormatting sqref="D43 E41">
    <cfRule type="cellIs" dxfId="5" priority="6" stopIfTrue="1" operator="equal">
      <formula>0</formula>
    </cfRule>
  </conditionalFormatting>
  <conditionalFormatting sqref="D50">
    <cfRule type="cellIs" dxfId="4" priority="5" stopIfTrue="1" operator="equal">
      <formula>0</formula>
    </cfRule>
  </conditionalFormatting>
  <conditionalFormatting sqref="D11">
    <cfRule type="cellIs" dxfId="3" priority="4" stopIfTrue="1" operator="equal">
      <formula>0</formula>
    </cfRule>
  </conditionalFormatting>
  <conditionalFormatting sqref="E20">
    <cfRule type="cellIs" dxfId="2" priority="3" stopIfTrue="1" operator="equal">
      <formula>0</formula>
    </cfRule>
  </conditionalFormatting>
  <conditionalFormatting sqref="D16:F16 H16">
    <cfRule type="cellIs" dxfId="1" priority="2" stopIfTrue="1" operator="equal">
      <formula>0</formula>
    </cfRule>
  </conditionalFormatting>
  <conditionalFormatting sqref="H14 D14:F1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scale="47" orientation="portrait" r:id="rId1"/>
  <headerFooter>
    <oddHeader xml:space="preserve">&amp;L&amp;"Arial,Fett"&amp;12DRTV-Jahresabschluss 2021&amp;C&amp;"Arial,Fett"&amp;12Steuernummer 53092/50217
&amp;24Tauziehen&amp;R&amp;"Arial,Fett"&amp;12Rechnungsjahr 2021
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12</vt:i4>
      </vt:variant>
    </vt:vector>
  </HeadingPairs>
  <TitlesOfParts>
    <vt:vector size="21" baseType="lpstr">
      <vt:lpstr>Erg. DRTV Gesamt</vt:lpstr>
      <vt:lpstr>Verm. DRTV-Gesamt</vt:lpstr>
      <vt:lpstr>Erg. DRTV </vt:lpstr>
      <vt:lpstr>Verm. DRTV</vt:lpstr>
      <vt:lpstr>Erg. RKS</vt:lpstr>
      <vt:lpstr>Verm. RKS</vt:lpstr>
      <vt:lpstr>Erg. TZ (korr.)</vt:lpstr>
      <vt:lpstr>Erg. TZ</vt:lpstr>
      <vt:lpstr>Verm. TZ</vt:lpstr>
      <vt:lpstr>'Erg. RKS'!drtv</vt:lpstr>
      <vt:lpstr>'Erg. DRTV '!Druckbereich</vt:lpstr>
      <vt:lpstr>'Erg. TZ'!fsbwrt</vt:lpstr>
      <vt:lpstr>'Erg. TZ (korr.)'!fsbwrt</vt:lpstr>
      <vt:lpstr>'Erg. TZ'!linsa</vt:lpstr>
      <vt:lpstr>'Erg. TZ (korr.)'!linsa</vt:lpstr>
      <vt:lpstr>'Erg. DRTV '!Print_Area</vt:lpstr>
      <vt:lpstr>'Erg. DRTV Gesamt'!Print_Area</vt:lpstr>
      <vt:lpstr>'Erg. RKS'!Print_Area</vt:lpstr>
      <vt:lpstr>'Erg. TZ'!Print_Area</vt:lpstr>
      <vt:lpstr>'Erg. TZ (korr.)'!Print_Area</vt:lpstr>
      <vt:lpstr>'Erg. TZ (korr.)'!sdfbwt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Herre</dc:creator>
  <cp:lastModifiedBy>Axel Herre</cp:lastModifiedBy>
  <cp:lastPrinted>2022-04-08T15:42:15Z</cp:lastPrinted>
  <dcterms:created xsi:type="dcterms:W3CDTF">2018-01-19T16:43:58Z</dcterms:created>
  <dcterms:modified xsi:type="dcterms:W3CDTF">2022-10-11T08:12:33Z</dcterms:modified>
</cp:coreProperties>
</file>